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5A8EFEF-CF47-4841-91A9-130994B7203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<sst xmlns="http://schemas.openxmlformats.org/spreadsheetml/2006/main" count="1106" uniqueCount="272">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</sst>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0.43407005199999993</v>
      </c>
      <c r="C3" s="26">
        <f>frac_mam_1_5months * 2.6</f>
        <v>0.43407005199999993</v>
      </c>
      <c r="D3" s="26">
        <f>frac_mam_6_11months * 2.6</f>
        <v>0.42020778800000003</v>
      </c>
      <c r="E3" s="26">
        <f>frac_mam_12_23months * 2.6</f>
        <v>0.3606654714000001</v>
      </c>
      <c r="F3" s="26">
        <f>frac_mam_24_59months * 2.6</f>
        <v>0.30704207126666666</v>
      </c>
    </row>
    <row r="4" spans="1:6" ht="15.75" customHeight="1" x14ac:dyDescent="0.25">
      <c r="A4" s="3" t="s">
        <v>66</v>
      </c>
      <c r="B4" s="26">
        <f>frac_sam_1month * 2.6</f>
        <v>0.36752775799999998</v>
      </c>
      <c r="C4" s="26">
        <f>frac_sam_1_5months * 2.6</f>
        <v>0.36752775799999998</v>
      </c>
      <c r="D4" s="26">
        <f>frac_sam_6_11months * 2.6</f>
        <v>0.28139693400000004</v>
      </c>
      <c r="E4" s="26">
        <f>frac_sam_12_23months * 2.6</f>
        <v>0.2028463606</v>
      </c>
      <c r="F4" s="26">
        <f>frac_sam_24_59months * 2.6</f>
        <v>0.15969868806666665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6.4917932285384616E-2</v>
      </c>
      <c r="D7" s="93">
        <f>diarrhoea_1_5mo/26</f>
        <v>4.9153748776538074E-2</v>
      </c>
      <c r="E7" s="93">
        <f>diarrhoea_6_11mo/26</f>
        <v>4.9153748776538074E-2</v>
      </c>
      <c r="F7" s="93">
        <f>diarrhoea_12_23mo/26</f>
        <v>2.9696321956499998E-2</v>
      </c>
      <c r="G7" s="93">
        <f>diarrhoea_24_59mo/26</f>
        <v>2.9696321956499998E-2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25033117.403999999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29451072.840856951</v>
      </c>
      <c r="I2" s="22">
        <f>G2-H2</f>
        <v>328710927.15914303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24957695.295400001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29362339.904469468</v>
      </c>
      <c r="I3" s="22">
        <f t="shared" ref="I3:I15" si="3">G3-H3</f>
        <v>332546660.09553051</v>
      </c>
    </row>
    <row r="4" spans="1:9" ht="15.75" customHeight="1" x14ac:dyDescent="0.25">
      <c r="A4" s="92">
        <f t="shared" si="2"/>
        <v>2022</v>
      </c>
      <c r="B4" s="74">
        <v>24871390.563999999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29260803.73180861</v>
      </c>
      <c r="I4" s="22">
        <f t="shared" si="3"/>
        <v>336455196.2681914</v>
      </c>
    </row>
    <row r="5" spans="1:9" ht="15.75" customHeight="1" x14ac:dyDescent="0.25">
      <c r="A5" s="92">
        <f t="shared" si="2"/>
        <v>2023</v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>
        <f t="shared" si="2"/>
        <v>2024</v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>
        <f t="shared" si="2"/>
        <v>2025</v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>
        <f t="shared" si="2"/>
        <v>2026</v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>
        <f t="shared" si="2"/>
        <v>2027</v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>
        <f t="shared" si="2"/>
        <v>2028</v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>
        <f t="shared" si="2"/>
        <v>2029</v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>
        <f t="shared" si="2"/>
        <v>2030</v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0.6073370588235294</v>
      </c>
      <c r="E2" s="77">
        <v>0.54993809499351487</v>
      </c>
      <c r="F2" s="77">
        <v>0.32744951428571428</v>
      </c>
      <c r="G2" s="77">
        <v>0.29439913755172414</v>
      </c>
    </row>
    <row r="3" spans="1:15" ht="15.75" customHeight="1" x14ac:dyDescent="0.25">
      <c r="A3" s="5"/>
      <c r="B3" s="11" t="s">
        <v>118</v>
      </c>
      <c r="C3" s="77">
        <v>0.1868729411764706</v>
      </c>
      <c r="D3" s="77">
        <v>0.1868729411764706</v>
      </c>
      <c r="E3" s="77">
        <v>0.2154089650064851</v>
      </c>
      <c r="F3" s="77">
        <v>0.24558713571428578</v>
      </c>
      <c r="G3" s="77">
        <v>0.29237577578160912</v>
      </c>
    </row>
    <row r="4" spans="1:15" ht="15.75" customHeight="1" x14ac:dyDescent="0.25">
      <c r="A4" s="5"/>
      <c r="B4" s="11" t="s">
        <v>116</v>
      </c>
      <c r="C4" s="78">
        <v>0.1085260696517413</v>
      </c>
      <c r="D4" s="78">
        <v>0.1085260696517413</v>
      </c>
      <c r="E4" s="78">
        <v>0.12827015375271147</v>
      </c>
      <c r="F4" s="78">
        <v>0.23329959782608692</v>
      </c>
      <c r="G4" s="78">
        <v>0.24419337925337564</v>
      </c>
    </row>
    <row r="5" spans="1:15" ht="15.75" customHeight="1" x14ac:dyDescent="0.25">
      <c r="A5" s="5"/>
      <c r="B5" s="11" t="s">
        <v>119</v>
      </c>
      <c r="C5" s="78">
        <v>9.7263930348258698E-2</v>
      </c>
      <c r="D5" s="78">
        <v>9.7263930348258698E-2</v>
      </c>
      <c r="E5" s="78">
        <v>0.10638278624728852</v>
      </c>
      <c r="F5" s="78">
        <v>0.19366375217391305</v>
      </c>
      <c r="G5" s="78">
        <v>0.16903170741329099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0.45097174537444934</v>
      </c>
      <c r="D8" s="77">
        <v>0.45097174537444934</v>
      </c>
      <c r="E8" s="77">
        <v>0.46556028468879673</v>
      </c>
      <c r="F8" s="77">
        <v>0.50610948553846147</v>
      </c>
      <c r="G8" s="77">
        <v>0.51117077181966541</v>
      </c>
    </row>
    <row r="9" spans="1:15" ht="15.75" customHeight="1" x14ac:dyDescent="0.25">
      <c r="B9" s="7" t="s">
        <v>121</v>
      </c>
      <c r="C9" s="77">
        <v>0.24072140462555061</v>
      </c>
      <c r="D9" s="77">
        <v>0.24072140462555061</v>
      </c>
      <c r="E9" s="77">
        <v>0.26459174531120333</v>
      </c>
      <c r="F9" s="77">
        <v>0.27715519446153847</v>
      </c>
      <c r="G9" s="77">
        <v>0.30931355151366791</v>
      </c>
    </row>
    <row r="10" spans="1:15" ht="15.75" customHeight="1" x14ac:dyDescent="0.25">
      <c r="B10" s="7" t="s">
        <v>122</v>
      </c>
      <c r="C10" s="78">
        <v>0.16695001999999998</v>
      </c>
      <c r="D10" s="78">
        <v>0.16695001999999998</v>
      </c>
      <c r="E10" s="78">
        <v>0.16161838000000001</v>
      </c>
      <c r="F10" s="78">
        <v>0.13871748900000003</v>
      </c>
      <c r="G10" s="78">
        <v>0.11809310433333334</v>
      </c>
    </row>
    <row r="11" spans="1:15" ht="15.75" customHeight="1" x14ac:dyDescent="0.25">
      <c r="B11" s="7" t="s">
        <v>123</v>
      </c>
      <c r="C11" s="78">
        <v>0.14135682999999999</v>
      </c>
      <c r="D11" s="78">
        <v>0.14135682999999999</v>
      </c>
      <c r="E11" s="78">
        <v>0.10822959000000001</v>
      </c>
      <c r="F11" s="78">
        <v>7.8017830999999996E-2</v>
      </c>
      <c r="G11" s="78">
        <v>6.1422572333333328E-2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0.59099999999999997</v>
      </c>
      <c r="I14" s="80">
        <v>0.51349152542372878</v>
      </c>
      <c r="J14" s="80">
        <v>0.504</v>
      </c>
      <c r="K14" s="80">
        <v>0.49830508474576268</v>
      </c>
      <c r="L14" s="80">
        <v>0.43602173909800002</v>
      </c>
      <c r="M14" s="80">
        <v>0.37961136973800003</v>
      </c>
      <c r="N14" s="80">
        <v>0.38464350675299996</v>
      </c>
      <c r="O14" s="80">
        <v>0.40391595853000001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0.25148684671620786</v>
      </c>
      <c r="I15" s="77">
        <f t="shared" si="0"/>
        <v>0.21850484694468533</v>
      </c>
      <c r="J15" s="77">
        <f t="shared" si="0"/>
        <v>0.21446594034681685</v>
      </c>
      <c r="K15" s="77">
        <f t="shared" si="0"/>
        <v>0.21204259638809575</v>
      </c>
      <c r="L15" s="77">
        <f t="shared" si="0"/>
        <v>0.18553931009386312</v>
      </c>
      <c r="M15" s="77">
        <f t="shared" si="0"/>
        <v>0.16153513765318125</v>
      </c>
      <c r="N15" s="77">
        <f t="shared" si="0"/>
        <v>0.1636764511390463</v>
      </c>
      <c r="O15" s="77">
        <f t="shared" si="0"/>
        <v>0.17187741243496493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0.54899999999999993</v>
      </c>
      <c r="D2" s="78">
        <v>0.54899999999999993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0.10199999999999999</v>
      </c>
      <c r="D3" s="78">
        <v>0.20100000000000001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</v>
      </c>
      <c r="D4" s="78">
        <v>0.105</v>
      </c>
      <c r="E4" s="78">
        <v>0.65400000000000003</v>
      </c>
      <c r="F4" s="78">
        <v>0.64700000000000002</v>
      </c>
      <c r="G4" s="78">
        <v>0</v>
      </c>
    </row>
    <row r="5" spans="1:7" x14ac:dyDescent="0.25">
      <c r="B5" s="43" t="s">
        <v>169</v>
      </c>
      <c r="C5" s="77">
        <f>1-SUM(C2:C4)</f>
        <v>0.24400000000000011</v>
      </c>
      <c r="D5" s="77">
        <f t="shared" ref="D5:G5" si="0">1-SUM(D2:D4)</f>
        <v>0.14500000000000002</v>
      </c>
      <c r="E5" s="77">
        <f t="shared" si="0"/>
        <v>0.34599999999999997</v>
      </c>
      <c r="F5" s="77">
        <f t="shared" si="0"/>
        <v>0.35299999999999998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0.36556</v>
      </c>
      <c r="D2" s="28">
        <v>0.35629</v>
      </c>
      <c r="E2" s="28">
        <v>0.34671999999999997</v>
      </c>
      <c r="F2" s="28">
        <v>0.33726</v>
      </c>
      <c r="G2" s="28">
        <v>0.32802999999999999</v>
      </c>
      <c r="H2" s="28">
        <v>0.31895000000000001</v>
      </c>
      <c r="I2" s="28">
        <v>0.31012000000000001</v>
      </c>
      <c r="J2" s="28">
        <v>0.30151</v>
      </c>
      <c r="K2" s="28">
        <v>0.29304999999999998</v>
      </c>
      <c r="L2">
        <v>0.28467999999999999</v>
      </c>
      <c r="M2">
        <v>0.27643000000000001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0.15162</v>
      </c>
      <c r="D4" s="28">
        <v>0.14978</v>
      </c>
      <c r="E4" s="28">
        <v>0.14801</v>
      </c>
      <c r="F4" s="28">
        <v>0.14624999999999999</v>
      </c>
      <c r="G4" s="28">
        <v>0.14449000000000001</v>
      </c>
      <c r="H4" s="28">
        <v>0.14275000000000002</v>
      </c>
      <c r="I4" s="28">
        <v>0.14102000000000001</v>
      </c>
      <c r="J4" s="28">
        <v>0.13930000000000001</v>
      </c>
      <c r="K4" s="28">
        <v>0.1376</v>
      </c>
      <c r="L4">
        <v>0.13593</v>
      </c>
      <c r="M4">
        <v>0.13427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0.59099999999999997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0.43602173909800002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0.54899999999999993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0.64700000000000002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>
        <v>32.396999999999998</v>
      </c>
      <c r="G13" s="28">
        <v>31.038</v>
      </c>
      <c r="H13" s="28">
        <v>29.751000000000001</v>
      </c>
      <c r="I13" s="28">
        <v>28.518999999999998</v>
      </c>
      <c r="J13" s="28">
        <v>27.361999999999998</v>
      </c>
      <c r="K13" s="28">
        <v>26.254000000000001</v>
      </c>
      <c r="L13">
        <v>25.215</v>
      </c>
      <c r="M13">
        <v>23.175999999999998</v>
      </c>
    </row>
    <row r="14" spans="1:13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12.664388720547787</v>
      </c>
      <c r="E14" s="86" t="s">
        <v>201</v>
      </c>
    </row>
    <row r="15" spans="1:5" ht="15.75" customHeight="1" x14ac:dyDescent="0.25">
      <c r="A15" s="11" t="s">
        <v>206</v>
      </c>
      <c r="B15" s="85">
        <v>0.38799999999999996</v>
      </c>
      <c r="C15" s="85">
        <v>0.95</v>
      </c>
      <c r="D15" s="86">
        <v>12.664388720547787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 x14ac:dyDescent="0.25">
      <c r="A18" s="53" t="s">
        <v>175</v>
      </c>
      <c r="B18" s="85">
        <v>0.22</v>
      </c>
      <c r="C18" s="85">
        <v>0.95</v>
      </c>
      <c r="D18" s="86">
        <v>4.0144932296368099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18.225926134210553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78.207761686108483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 x14ac:dyDescent="0.25">
      <c r="A32" s="53" t="s">
        <v>28</v>
      </c>
      <c r="B32" s="85">
        <v>0.71450000000000002</v>
      </c>
      <c r="C32" s="85">
        <v>0.95</v>
      </c>
      <c r="D32" s="86">
        <v>0.76115541772848727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0.39600000000000002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0.28199999999999997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 x14ac:dyDescent="0.25">
      <c r="A39" s="53" t="s">
        <v>60</v>
      </c>
      <c r="B39" s="85">
        <v>0.20300000000000001</v>
      </c>
      <c r="C39" s="85">
        <v>0.95</v>
      </c>
      <c r="D39" s="86">
        <v>0.78227782112265087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2020-07-03T01:35:24Z</dcterms:modified>
</cp:coreProperties>
</file>