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7C1776C-D036-43BA-82BD-6F35255D78A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<sst xmlns="http://schemas.openxmlformats.org/spreadsheetml/2006/main" count="1106" uniqueCount="272">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</sst>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>
        <f>frac_mam_1month * 2.6</f>
        <v>6.7600000000000007E-2</v>
      </c>
      <c r="C3" s="26">
        <f>frac_mam_1_5months * 2.6</f>
        <v>6.7600000000000007E-2</v>
      </c>
      <c r="D3" s="26">
        <f>frac_mam_6_11months * 2.6</f>
        <v>6.7600000000000007E-2</v>
      </c>
      <c r="E3" s="26">
        <f>frac_mam_12_23months * 2.6</f>
        <v>6.7600000000000007E-2</v>
      </c>
      <c r="F3" s="26">
        <f>frac_mam_24_59months * 2.6</f>
        <v>6.7600000000000007E-2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6.5271419305096154E-2</v>
      </c>
      <c r="D7" s="93">
        <f>diarrhoea_1_5mo/26</f>
        <v>5.7742214500769232E-2</v>
      </c>
      <c r="E7" s="93">
        <f>diarrhoea_6_11mo/26</f>
        <v>5.7742214500769232E-2</v>
      </c>
      <c r="F7" s="93">
        <f>diarrhoea_12_23mo/26</f>
        <v>5.7030164806538455E-2</v>
      </c>
      <c r="G7" s="93">
        <f>diarrhoea_24_59mo/26</f>
        <v>5.7030164806538455E-2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1167125.281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>
        <f t="shared" ref="H2:H40" si="1">(B2 + stillbirth*B2/(1000-stillbirth))/(1-abortion)</f>
        <v>1350164.3634201419</v>
      </c>
      <c r="I2" s="22">
        <f>G2-H2</f>
        <v>22607835.636579856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1130452.2487999999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>
        <f t="shared" si="1"/>
        <v>1307739.9365132248</v>
      </c>
      <c r="I3" s="22">
        <f t="shared" ref="I3:I15" si="3">G3-H3</f>
        <v>22791260.063486774</v>
      </c>
    </row>
    <row r="4" spans="1:9" ht="15.75" customHeight="1" x14ac:dyDescent="0.25">
      <c r="A4" s="92">
        <f t="shared" si="2"/>
        <v>2022</v>
      </c>
      <c r="B4" s="74">
        <v>1092375.6244000001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>
        <f t="shared" si="1"/>
        <v>1263691.7934551244</v>
      </c>
      <c r="I4" s="22">
        <f t="shared" si="3"/>
        <v>22983308.206544876</v>
      </c>
    </row>
    <row r="5" spans="1:9" ht="15.75" customHeight="1" x14ac:dyDescent="0.25">
      <c r="A5" s="92">
        <f t="shared" si="2"/>
        <v>2023</v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>
        <f t="shared" si="2"/>
        <v>2024</v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>
        <f t="shared" si="2"/>
        <v>2025</v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>
        <f t="shared" si="2"/>
        <v>2026</v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>
        <f t="shared" si="2"/>
        <v>2027</v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>
        <f t="shared" si="2"/>
        <v>2028</v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>
        <f t="shared" si="2"/>
        <v>2029</v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>
        <f t="shared" si="2"/>
        <v>2030</v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>
        <v>0.6839218544542125</v>
      </c>
      <c r="E2" s="77">
        <v>0.64037803183141762</v>
      </c>
      <c r="F2" s="77">
        <v>0.50100834617028389</v>
      </c>
      <c r="G2" s="77">
        <v>0.4575272717454546</v>
      </c>
    </row>
    <row r="3" spans="1:15" ht="15.75" customHeight="1" x14ac:dyDescent="0.25">
      <c r="A3" s="5"/>
      <c r="B3" s="11" t="s">
        <v>118</v>
      </c>
      <c r="C3" s="77">
        <v>0.24807814354578758</v>
      </c>
      <c r="D3" s="77">
        <v>0.24807814354578758</v>
      </c>
      <c r="E3" s="77">
        <v>0.29162196616858244</v>
      </c>
      <c r="F3" s="77">
        <v>0.43099165182971622</v>
      </c>
      <c r="G3" s="77">
        <v>0.47447272625454545</v>
      </c>
    </row>
    <row r="4" spans="1:15" ht="15.75" customHeight="1" x14ac:dyDescent="0.25">
      <c r="A4" s="5"/>
      <c r="B4" s="11" t="s">
        <v>116</v>
      </c>
      <c r="C4" s="78">
        <v>4.0574586828729296E-2</v>
      </c>
      <c r="D4" s="78">
        <v>4.0574586828729296E-2</v>
      </c>
      <c r="E4" s="78">
        <v>4.2617512774193546E-2</v>
      </c>
      <c r="F4" s="78">
        <v>3.9172070977556116E-2</v>
      </c>
      <c r="G4" s="78">
        <v>3.8900222873614193E-2</v>
      </c>
    </row>
    <row r="5" spans="1:15" ht="15.75" customHeight="1" x14ac:dyDescent="0.25">
      <c r="A5" s="5"/>
      <c r="B5" s="11" t="s">
        <v>119</v>
      </c>
      <c r="C5" s="78">
        <v>2.7425415171270721E-2</v>
      </c>
      <c r="D5" s="78">
        <v>2.7425415171270721E-2</v>
      </c>
      <c r="E5" s="78">
        <v>2.5382489225806451E-2</v>
      </c>
      <c r="F5" s="78">
        <v>2.8827931022443892E-2</v>
      </c>
      <c r="G5" s="78">
        <v>2.9099779126385811E-2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0.74391559202813584</v>
      </c>
      <c r="D8" s="77">
        <v>0.74391559202813584</v>
      </c>
      <c r="E8" s="77">
        <v>0.72585365853658534</v>
      </c>
      <c r="F8" s="77">
        <v>0.70009216589861756</v>
      </c>
      <c r="G8" s="77">
        <v>0.71130625686059279</v>
      </c>
    </row>
    <row r="9" spans="1:15" ht="15.75" customHeight="1" x14ac:dyDescent="0.25">
      <c r="B9" s="7" t="s">
        <v>121</v>
      </c>
      <c r="C9" s="77">
        <v>0.21608440797186398</v>
      </c>
      <c r="D9" s="77">
        <v>0.21608440797186398</v>
      </c>
      <c r="E9" s="77">
        <v>0.23414634146341465</v>
      </c>
      <c r="F9" s="77">
        <v>0.25990783410138246</v>
      </c>
      <c r="G9" s="77">
        <v>0.24869374313940726</v>
      </c>
    </row>
    <row r="10" spans="1:15" ht="15.75" customHeight="1" x14ac:dyDescent="0.25">
      <c r="B10" s="7" t="s">
        <v>122</v>
      </c>
      <c r="C10" s="78">
        <v>2.6000000000000002E-2</v>
      </c>
      <c r="D10" s="78">
        <v>2.6000000000000002E-2</v>
      </c>
      <c r="E10" s="78">
        <v>2.6000000000000002E-2</v>
      </c>
      <c r="F10" s="78">
        <v>2.6000000000000002E-2</v>
      </c>
      <c r="G10" s="78">
        <v>2.6000000000000002E-2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1.3999999999999999E-2</v>
      </c>
      <c r="F11" s="78">
        <v>1.3999999999999999E-2</v>
      </c>
      <c r="G11" s="78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0.10860116261699999</v>
      </c>
      <c r="M14" s="80">
        <v>0.1370340723415</v>
      </c>
      <c r="N14" s="80">
        <v>0.17643069472</v>
      </c>
      <c r="O14" s="80">
        <v>0.1554841824565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>
        <f t="shared" si="0"/>
        <v>0.18409046362201109</v>
      </c>
      <c r="I15" s="77">
        <f t="shared" si="0"/>
        <v>0.18409046362201109</v>
      </c>
      <c r="J15" s="77">
        <f t="shared" si="0"/>
        <v>0.18409046362201109</v>
      </c>
      <c r="K15" s="77">
        <f t="shared" si="0"/>
        <v>0.18409046362201109</v>
      </c>
      <c r="L15" s="77">
        <f t="shared" si="0"/>
        <v>5.862885154267726E-2</v>
      </c>
      <c r="M15" s="77">
        <f t="shared" si="0"/>
        <v>7.3978492402812138E-2</v>
      </c>
      <c r="N15" s="77">
        <f t="shared" si="0"/>
        <v>9.5246945419819068E-2</v>
      </c>
      <c r="O15" s="77">
        <f t="shared" si="0"/>
        <v>8.3938871654857611E-2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9.6460000000000004E-2</v>
      </c>
      <c r="D2" s="28">
        <v>9.3829999999999997E-2</v>
      </c>
      <c r="E2" s="28">
        <v>9.1289999999999996E-2</v>
      </c>
      <c r="F2" s="28">
        <v>8.8840000000000002E-2</v>
      </c>
      <c r="G2" s="28">
        <v>8.6470000000000005E-2</v>
      </c>
      <c r="H2" s="28">
        <v>8.4190000000000001E-2</v>
      </c>
      <c r="I2" s="28">
        <v>8.1969999999999987E-2</v>
      </c>
      <c r="J2" s="28">
        <v>7.9820000000000002E-2</v>
      </c>
      <c r="K2" s="28">
        <v>7.775E-2</v>
      </c>
      <c r="L2">
        <v>7.5749999999999998E-2</v>
      </c>
      <c r="M2">
        <v>7.3819999999999997E-2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4.3060000000000001E-2</v>
      </c>
      <c r="D4" s="28">
        <v>4.2770000000000002E-2</v>
      </c>
      <c r="E4" s="28">
        <v>4.2470000000000001E-2</v>
      </c>
      <c r="F4" s="28">
        <v>4.2190000000000005E-2</v>
      </c>
      <c r="G4" s="28">
        <v>4.1909999999999996E-2</v>
      </c>
      <c r="H4" s="28">
        <v>4.1639999999999996E-2</v>
      </c>
      <c r="I4" s="28">
        <v>4.1410000000000002E-2</v>
      </c>
      <c r="J4" s="28">
        <v>4.1210000000000004E-2</v>
      </c>
      <c r="K4" s="28">
        <v>4.1029999999999997E-2</v>
      </c>
      <c r="L4">
        <v>4.086E-2</v>
      </c>
      <c r="M4">
        <v>4.0670000000000005E-2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0.10860116261699999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>
        <v>11.714</v>
      </c>
      <c r="G13" s="28">
        <v>11.377000000000001</v>
      </c>
      <c r="H13" s="28">
        <v>11.061</v>
      </c>
      <c r="I13" s="28">
        <v>10.563000000000001</v>
      </c>
      <c r="J13" s="28">
        <v>10.593</v>
      </c>
      <c r="K13" s="28">
        <v>9.9079999999999995</v>
      </c>
      <c r="L13">
        <v>9.8070000000000004</v>
      </c>
      <c r="M13">
        <v>9.5939999999999994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64.886871461123533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40.033831858193757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1.633297572675654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13.166131301989671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11.999559365205078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14.370053319946011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4.3755575735972823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 x14ac:dyDescent="0.25">
      <c r="A25" s="53" t="s">
        <v>87</v>
      </c>
      <c r="B25" s="85">
        <v>1.8000000000000002E-2</v>
      </c>
      <c r="C25" s="85">
        <v>0.95</v>
      </c>
      <c r="D25" s="86">
        <v>18.725347421117405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8.3552615274452648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0.97328557970314034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129.29915294669925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225.5087650739469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225.5087650739469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1.8900764232524481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0.92200000000000004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2.0970492229339119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1.9111986293668879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2020-07-03T01:35:28Z</dcterms:modified>
</cp:coreProperties>
</file>