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D2FE60E-E114-4DF2-81FE-9CF5F4192961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<sst xmlns="http://schemas.openxmlformats.org/spreadsheetml/2006/main" count="1106" uniqueCount="272">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</sst>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0.11914902532000002</v>
      </c>
      <c r="C3" s="26">
        <f>frac_mam_1_5months * 2.6</f>
        <v>0.11914902532000002</v>
      </c>
      <c r="D3" s="26">
        <f>frac_mam_6_11months * 2.6</f>
        <v>5.8867091400000009E-2</v>
      </c>
      <c r="E3" s="26">
        <f>frac_mam_12_23months * 2.6</f>
        <v>0.11048951419999999</v>
      </c>
      <c r="F3" s="26">
        <f>frac_mam_24_59months * 2.6</f>
        <v>3.2083820773333334E-2</v>
      </c>
    </row>
    <row r="4" spans="1:6" ht="15.75" customHeight="1" x14ac:dyDescent="0.25">
      <c r="A4" s="3" t="s">
        <v>66</v>
      </c>
      <c r="B4" s="26">
        <f>frac_sam_1month * 2.6</f>
        <v>2.1030234679999999E-2</v>
      </c>
      <c r="C4" s="26">
        <f>frac_sam_1_5months * 2.6</f>
        <v>2.1030234679999999E-2</v>
      </c>
      <c r="D4" s="26">
        <f>frac_sam_6_11months * 2.6</f>
        <v>5.8579240200000014E-2</v>
      </c>
      <c r="E4" s="26">
        <f>frac_sam_12_23months * 2.6</f>
        <v>3.0333934800000007E-2</v>
      </c>
      <c r="F4" s="26">
        <f>frac_sam_24_59months * 2.6</f>
        <v>4.5496480466666669E-3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0.10765821842971154</v>
      </c>
      <c r="D7" s="93">
        <f>diarrhoea_1_5mo/26</f>
        <v>0.10372335368961538</v>
      </c>
      <c r="E7" s="93">
        <f>diarrhoea_6_11mo/26</f>
        <v>0.10372335368961538</v>
      </c>
      <c r="F7" s="93">
        <f>diarrhoea_12_23mo/26</f>
        <v>6.187030306692308E-2</v>
      </c>
      <c r="G7" s="93">
        <f>diarrhoea_24_59mo/26</f>
        <v>6.187030306692308E-2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61219.53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71766.727039336023</v>
      </c>
      <c r="I2" s="22">
        <f>G2-H2</f>
        <v>554233.27296066401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61046.159999999989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71563.488016318195</v>
      </c>
      <c r="I3" s="22">
        <f t="shared" ref="I3:I15" si="3">G3-H3</f>
        <v>565436.51198368182</v>
      </c>
    </row>
    <row r="4" spans="1:9" ht="15.75" customHeight="1" x14ac:dyDescent="0.25">
      <c r="A4" s="92">
        <f t="shared" si="2"/>
        <v>2022</v>
      </c>
      <c r="B4" s="74">
        <v>60822.64499999999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71301.464769909784</v>
      </c>
      <c r="I4" s="22">
        <f t="shared" si="3"/>
        <v>572698.53523009026</v>
      </c>
    </row>
    <row r="5" spans="1:9" ht="15.75" customHeight="1" x14ac:dyDescent="0.25">
      <c r="A5" s="92">
        <f t="shared" si="2"/>
        <v>2023</v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>
        <f t="shared" si="2"/>
        <v>2024</v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>
        <f t="shared" si="2"/>
        <v>2025</v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>
        <f t="shared" si="2"/>
        <v>2026</v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>
        <f t="shared" si="2"/>
        <v>2027</v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>
        <f t="shared" si="2"/>
        <v>2028</v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>
        <f t="shared" si="2"/>
        <v>2029</v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>
        <f t="shared" si="2"/>
        <v>2030</v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0.62438973191193514</v>
      </c>
      <c r="E2" s="77">
        <v>0.49296716481481484</v>
      </c>
      <c r="F2" s="77">
        <v>0.33445471000000004</v>
      </c>
      <c r="G2" s="77">
        <v>0.27381478079314042</v>
      </c>
    </row>
    <row r="3" spans="1:15" ht="15.75" customHeight="1" x14ac:dyDescent="0.25">
      <c r="A3" s="5"/>
      <c r="B3" s="11" t="s">
        <v>118</v>
      </c>
      <c r="C3" s="77">
        <v>0.20079914808806487</v>
      </c>
      <c r="D3" s="77">
        <v>0.20079914808806487</v>
      </c>
      <c r="E3" s="77">
        <v>0.28998068518518516</v>
      </c>
      <c r="F3" s="77">
        <v>0.33445471000000004</v>
      </c>
      <c r="G3" s="77">
        <v>0.35233519587352624</v>
      </c>
    </row>
    <row r="4" spans="1:15" ht="15.75" customHeight="1" x14ac:dyDescent="0.25">
      <c r="A4" s="5"/>
      <c r="B4" s="11" t="s">
        <v>116</v>
      </c>
      <c r="C4" s="78">
        <v>0.14291128058394162</v>
      </c>
      <c r="D4" s="78">
        <v>0.14291128058394162</v>
      </c>
      <c r="E4" s="78">
        <v>0.17722606743119262</v>
      </c>
      <c r="F4" s="78">
        <v>0.24666502503840243</v>
      </c>
      <c r="G4" s="78">
        <v>0.23609837611750809</v>
      </c>
    </row>
    <row r="5" spans="1:15" ht="15.75" customHeight="1" x14ac:dyDescent="0.25">
      <c r="A5" s="5"/>
      <c r="B5" s="11" t="s">
        <v>119</v>
      </c>
      <c r="C5" s="78">
        <v>3.1899839416058402E-2</v>
      </c>
      <c r="D5" s="78">
        <v>3.1899839416058402E-2</v>
      </c>
      <c r="E5" s="78">
        <v>3.9826082568807333E-2</v>
      </c>
      <c r="F5" s="78">
        <v>8.4425554961597551E-2</v>
      </c>
      <c r="G5" s="78">
        <v>0.1377516472158252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0.87957106128016793</v>
      </c>
      <c r="D8" s="77">
        <v>0.87957106128016793</v>
      </c>
      <c r="E8" s="77">
        <v>0.81423390770127124</v>
      </c>
      <c r="F8" s="77">
        <v>0.82710863387658229</v>
      </c>
      <c r="G8" s="77">
        <v>0.91984921599157354</v>
      </c>
    </row>
    <row r="9" spans="1:15" ht="15.75" customHeight="1" x14ac:dyDescent="0.25">
      <c r="B9" s="7" t="s">
        <v>121</v>
      </c>
      <c r="C9" s="77">
        <v>6.651383871983213E-2</v>
      </c>
      <c r="D9" s="77">
        <v>6.651383871983213E-2</v>
      </c>
      <c r="E9" s="77">
        <v>0.14059442629872881</v>
      </c>
      <c r="F9" s="77">
        <v>0.11872850112341773</v>
      </c>
      <c r="G9" s="77">
        <v>6.6060988308426397E-2</v>
      </c>
    </row>
    <row r="10" spans="1:15" ht="15.75" customHeight="1" x14ac:dyDescent="0.25">
      <c r="B10" s="7" t="s">
        <v>122</v>
      </c>
      <c r="C10" s="78">
        <v>4.5826548200000004E-2</v>
      </c>
      <c r="D10" s="78">
        <v>4.5826548200000004E-2</v>
      </c>
      <c r="E10" s="78">
        <v>2.2641189000000003E-2</v>
      </c>
      <c r="F10" s="78">
        <v>4.2495966999999996E-2</v>
      </c>
      <c r="G10" s="78">
        <v>1.2339931066666665E-2</v>
      </c>
    </row>
    <row r="11" spans="1:15" ht="15.75" customHeight="1" x14ac:dyDescent="0.25">
      <c r="B11" s="7" t="s">
        <v>123</v>
      </c>
      <c r="C11" s="78">
        <v>8.0885517999999997E-3</v>
      </c>
      <c r="D11" s="78">
        <v>8.0885517999999997E-3</v>
      </c>
      <c r="E11" s="78">
        <v>2.2530477000000004E-2</v>
      </c>
      <c r="F11" s="78">
        <v>1.1666898000000002E-2</v>
      </c>
      <c r="G11" s="78">
        <v>1.7498646333333333E-3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0.61299999999999999</v>
      </c>
      <c r="I14" s="80">
        <v>0.31338827838827843</v>
      </c>
      <c r="J14" s="80">
        <v>0.37710622710622715</v>
      </c>
      <c r="K14" s="80">
        <v>0.37190476190476196</v>
      </c>
      <c r="L14" s="80">
        <v>0.24137671558400001</v>
      </c>
      <c r="M14" s="80">
        <v>0.191743320178</v>
      </c>
      <c r="N14" s="80">
        <v>0.2286784670035</v>
      </c>
      <c r="O14" s="80">
        <v>0.24380363512800002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0.27704560990010357</v>
      </c>
      <c r="I15" s="77">
        <f t="shared" si="0"/>
        <v>0.14163596528813058</v>
      </c>
      <c r="J15" s="77">
        <f t="shared" si="0"/>
        <v>0.17043331922638119</v>
      </c>
      <c r="K15" s="77">
        <f t="shared" si="0"/>
        <v>0.1680825148232587</v>
      </c>
      <c r="L15" s="77">
        <f t="shared" si="0"/>
        <v>0.10909030894723183</v>
      </c>
      <c r="M15" s="77">
        <f t="shared" si="0"/>
        <v>8.665847484989371E-2</v>
      </c>
      <c r="N15" s="77">
        <f t="shared" si="0"/>
        <v>0.10335133011746389</v>
      </c>
      <c r="O15" s="77">
        <f t="shared" si="0"/>
        <v>0.11018715626410942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0.66900000000000004</v>
      </c>
      <c r="D2" s="78">
        <v>0.66900000000000004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0.13500000000000001</v>
      </c>
      <c r="D3" s="78">
        <v>8.4000000000000005E-2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9.6000000000000002E-2</v>
      </c>
      <c r="D4" s="78">
        <v>9.6000000000000002E-2</v>
      </c>
      <c r="E4" s="78">
        <v>0.76500000000000001</v>
      </c>
      <c r="F4" s="78">
        <v>0.8075</v>
      </c>
      <c r="G4" s="78">
        <v>0</v>
      </c>
    </row>
    <row r="5" spans="1:7" x14ac:dyDescent="0.25">
      <c r="B5" s="43" t="s">
        <v>169</v>
      </c>
      <c r="C5" s="77">
        <f>1-SUM(C2:C4)</f>
        <v>9.9999999999999978E-2</v>
      </c>
      <c r="D5" s="77">
        <f t="shared" ref="D5:G5" si="0">1-SUM(D2:D4)</f>
        <v>0.15100000000000002</v>
      </c>
      <c r="E5" s="77">
        <f t="shared" si="0"/>
        <v>0.23499999999999999</v>
      </c>
      <c r="F5" s="77">
        <f t="shared" si="0"/>
        <v>0.1925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0.35790999999999995</v>
      </c>
      <c r="D2" s="28">
        <v>0.35161999999999999</v>
      </c>
      <c r="E2" s="28">
        <v>0.34582000000000002</v>
      </c>
      <c r="F2" s="28">
        <v>0.34012999999999999</v>
      </c>
      <c r="G2" s="28">
        <v>0.33451999999999998</v>
      </c>
      <c r="H2" s="28">
        <v>0.32899</v>
      </c>
      <c r="I2" s="28">
        <v>0.32354999999999995</v>
      </c>
      <c r="J2" s="28">
        <v>0.31818999999999997</v>
      </c>
      <c r="K2" s="28">
        <v>0.31296000000000002</v>
      </c>
      <c r="L2">
        <v>0.30786000000000002</v>
      </c>
      <c r="M2">
        <v>0.3029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2.3330000000000004E-2</v>
      </c>
      <c r="D4" s="28">
        <v>2.3239999999999997E-2</v>
      </c>
      <c r="E4" s="28">
        <v>2.3130000000000001E-2</v>
      </c>
      <c r="F4" s="28">
        <v>2.3019999999999999E-2</v>
      </c>
      <c r="G4" s="28">
        <v>2.2930000000000002E-2</v>
      </c>
      <c r="H4" s="28">
        <v>2.2839999999999999E-2</v>
      </c>
      <c r="I4" s="28">
        <v>2.2770000000000002E-2</v>
      </c>
      <c r="J4" s="28">
        <v>2.2700000000000001E-2</v>
      </c>
      <c r="K4" s="28">
        <v>2.2629999999999997E-2</v>
      </c>
      <c r="L4">
        <v>2.257E-2</v>
      </c>
      <c r="M4">
        <v>2.2509999999999999E-2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0.61299999999999999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0.24137671558400001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0.66900000000000004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0.8075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>
        <v>59.5</v>
      </c>
      <c r="G13" s="28">
        <v>58.225999999999999</v>
      </c>
      <c r="H13" s="28">
        <v>57.000999999999998</v>
      </c>
      <c r="I13" s="28">
        <v>55.89</v>
      </c>
      <c r="J13" s="28">
        <v>54.726999999999997</v>
      </c>
      <c r="K13" s="28">
        <v>53.658999999999999</v>
      </c>
      <c r="L13">
        <v>52.658999999999999</v>
      </c>
      <c r="M13">
        <v>51.753999999999998</v>
      </c>
    </row>
    <row r="14" spans="1:13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 x14ac:dyDescent="0.25">
      <c r="A14" s="11" t="s">
        <v>189</v>
      </c>
      <c r="B14" s="85">
        <v>0.51400000000000001</v>
      </c>
      <c r="C14" s="85">
        <v>0.95</v>
      </c>
      <c r="D14" s="86">
        <v>12.568617380907742</v>
      </c>
      <c r="E14" s="86" t="s">
        <v>201</v>
      </c>
    </row>
    <row r="15" spans="1:5" ht="15.75" customHeight="1" x14ac:dyDescent="0.25">
      <c r="A15" s="11" t="s">
        <v>206</v>
      </c>
      <c r="B15" s="85">
        <v>0.51400000000000001</v>
      </c>
      <c r="C15" s="85">
        <v>0.95</v>
      </c>
      <c r="D15" s="86">
        <v>12.568617380907742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2.4903242449752758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 x14ac:dyDescent="0.25">
      <c r="A25" s="53" t="s">
        <v>87</v>
      </c>
      <c r="B25" s="85">
        <v>0.54600000000000004</v>
      </c>
      <c r="C25" s="85">
        <v>0.95</v>
      </c>
      <c r="D25" s="86">
        <v>18.135839536939876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 x14ac:dyDescent="0.25">
      <c r="A28" s="53" t="s">
        <v>84</v>
      </c>
      <c r="B28" s="85">
        <v>0.53400000000000003</v>
      </c>
      <c r="C28" s="85">
        <v>0.95</v>
      </c>
      <c r="D28" s="86">
        <v>0.59983827551936342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68.455567700421739</v>
      </c>
      <c r="E29" s="86" t="s">
        <v>201</v>
      </c>
    </row>
    <row r="30" spans="1:5" ht="15.75" customHeight="1" x14ac:dyDescent="0.25">
      <c r="A30" s="53" t="s">
        <v>67</v>
      </c>
      <c r="B30" s="85">
        <v>6.2E-2</v>
      </c>
      <c r="C30" s="85">
        <v>0.95</v>
      </c>
      <c r="D30" s="86">
        <v>189.00846082221975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 x14ac:dyDescent="0.25">
      <c r="A32" s="53" t="s">
        <v>28</v>
      </c>
      <c r="B32" s="85">
        <v>0.50800000000000001</v>
      </c>
      <c r="C32" s="85">
        <v>0.95</v>
      </c>
      <c r="D32" s="86">
        <v>0.54566520211153513</v>
      </c>
      <c r="E32" s="86" t="s">
        <v>201</v>
      </c>
    </row>
    <row r="33" spans="1:6" ht="15.75" customHeight="1" x14ac:dyDescent="0.25">
      <c r="A33" s="53" t="s">
        <v>83</v>
      </c>
      <c r="B33" s="85">
        <v>0.46200000000000002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0.61799999999999999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0.30299999999999999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6.9999999999999993E-3</v>
      </c>
      <c r="C38" s="85">
        <v>0.95</v>
      </c>
      <c r="D38" s="86">
        <v>1.7237073049953642</v>
      </c>
      <c r="E38" s="86" t="s">
        <v>201</v>
      </c>
    </row>
    <row r="39" spans="1:6" ht="15.75" customHeight="1" x14ac:dyDescent="0.25">
      <c r="A39" s="53" t="s">
        <v>60</v>
      </c>
      <c r="B39" s="85">
        <v>6.9999999999999993E-3</v>
      </c>
      <c r="C39" s="85">
        <v>0.95</v>
      </c>
      <c r="D39" s="86">
        <v>0.56679230693254912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2020-07-03T01:35:47Z</dcterms:modified>
</cp:coreProperties>
</file>