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47B8BF1-D35A-4E7E-A1F2-F1A385E95BAB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<sst xmlns="http://schemas.openxmlformats.org/spreadsheetml/2006/main" count="1106" uniqueCount="272">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</sst>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6.6174549999999999E-2</v>
      </c>
      <c r="C3" s="26">
        <f>frac_mam_1_5months * 2.6</f>
        <v>6.6174549999999999E-2</v>
      </c>
      <c r="D3" s="26">
        <f>frac_mam_6_11months * 2.6</f>
        <v>8.701834856E-2</v>
      </c>
      <c r="E3" s="26">
        <f>frac_mam_12_23months * 2.6</f>
        <v>7.5952156800000004E-2</v>
      </c>
      <c r="F3" s="26">
        <f>frac_mam_24_59months * 2.6</f>
        <v>4.3719245006666671E-2</v>
      </c>
    </row>
    <row r="4" spans="1:6" ht="15.75" customHeight="1" x14ac:dyDescent="0.25">
      <c r="A4" s="3" t="s">
        <v>66</v>
      </c>
      <c r="B4" s="26">
        <f>frac_sam_1month * 2.6</f>
        <v>3.5679773999999997E-2</v>
      </c>
      <c r="C4" s="26">
        <f>frac_sam_1_5months * 2.6</f>
        <v>3.5679773999999997E-2</v>
      </c>
      <c r="D4" s="26">
        <f>frac_sam_6_11months * 2.6</f>
        <v>1.742592644E-2</v>
      </c>
      <c r="E4" s="26">
        <f>frac_sam_12_23months * 2.6</f>
        <v>1.0598614000000001E-2</v>
      </c>
      <c r="F4" s="26">
        <f>frac_sam_24_59months * 2.6</f>
        <v>1.5400811659999998E-2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0.13063515595567307</v>
      </c>
      <c r="D7" s="93">
        <f>diarrhoea_1_5mo/26</f>
        <v>0.18309792678423076</v>
      </c>
      <c r="E7" s="93">
        <f>diarrhoea_6_11mo/26</f>
        <v>0.18309792678423076</v>
      </c>
      <c r="F7" s="93">
        <f>diarrhoea_12_23mo/26</f>
        <v>0.11878210019192308</v>
      </c>
      <c r="G7" s="93">
        <f>diarrhoea_24_59mo/26</f>
        <v>0.11878210019192308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718662.12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844457.5892385029</v>
      </c>
      <c r="I2" s="22">
        <f>G2-H2</f>
        <v>4112542.410761497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730790.89319999993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858709.3972743745</v>
      </c>
      <c r="I3" s="22">
        <f t="shared" ref="I3:I15" si="3">G3-H3</f>
        <v>4266290.602725625</v>
      </c>
    </row>
    <row r="4" spans="1:9" ht="15.75" customHeight="1" x14ac:dyDescent="0.25">
      <c r="A4" s="92">
        <f t="shared" si="2"/>
        <v>2022</v>
      </c>
      <c r="B4" s="74">
        <v>742846.22199999983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872874.90511542407</v>
      </c>
      <c r="I4" s="22">
        <f t="shared" si="3"/>
        <v>4432125.0948845763</v>
      </c>
    </row>
    <row r="5" spans="1:9" ht="15.75" customHeight="1" x14ac:dyDescent="0.25">
      <c r="A5" s="92">
        <f t="shared" si="2"/>
        <v>2023</v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>
        <f t="shared" si="2"/>
        <v>2024</v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>
        <f t="shared" si="2"/>
        <v>2025</v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>
        <f t="shared" si="2"/>
        <v>2026</v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>
        <f t="shared" si="2"/>
        <v>2027</v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>
        <f t="shared" si="2"/>
        <v>2028</v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>
        <f t="shared" si="2"/>
        <v>2029</v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>
        <f t="shared" si="2"/>
        <v>2030</v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0.5197017053010472</v>
      </c>
      <c r="E2" s="77">
        <v>0.46135763871595331</v>
      </c>
      <c r="F2" s="77">
        <v>0.29833713056726097</v>
      </c>
      <c r="G2" s="77">
        <v>0.24307446058823529</v>
      </c>
    </row>
    <row r="3" spans="1:15" ht="15.75" customHeight="1" x14ac:dyDescent="0.25">
      <c r="A3" s="5"/>
      <c r="B3" s="11" t="s">
        <v>118</v>
      </c>
      <c r="C3" s="77">
        <v>0.23371784469895288</v>
      </c>
      <c r="D3" s="77">
        <v>0.23371784469895288</v>
      </c>
      <c r="E3" s="77">
        <v>0.30360309128404667</v>
      </c>
      <c r="F3" s="77">
        <v>0.31320442943273907</v>
      </c>
      <c r="G3" s="77">
        <v>0.34724922941176467</v>
      </c>
    </row>
    <row r="4" spans="1:15" ht="15.75" customHeight="1" x14ac:dyDescent="0.25">
      <c r="A4" s="5"/>
      <c r="B4" s="11" t="s">
        <v>116</v>
      </c>
      <c r="C4" s="78">
        <v>0.16612835402542375</v>
      </c>
      <c r="D4" s="78">
        <v>0.16612835402542375</v>
      </c>
      <c r="E4" s="78">
        <v>0.17858879030567684</v>
      </c>
      <c r="F4" s="78">
        <v>0.29514727425587473</v>
      </c>
      <c r="G4" s="78">
        <v>0.2862676437777778</v>
      </c>
    </row>
    <row r="5" spans="1:15" ht="15.75" customHeight="1" x14ac:dyDescent="0.25">
      <c r="A5" s="5"/>
      <c r="B5" s="11" t="s">
        <v>119</v>
      </c>
      <c r="C5" s="78">
        <v>8.0452095974576282E-2</v>
      </c>
      <c r="D5" s="78">
        <v>8.0452095974576282E-2</v>
      </c>
      <c r="E5" s="78">
        <v>5.6450479694323152E-2</v>
      </c>
      <c r="F5" s="78">
        <v>9.3311165744125332E-2</v>
      </c>
      <c r="G5" s="78">
        <v>0.12340866622222224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0.9078899806029106</v>
      </c>
      <c r="D8" s="77">
        <v>0.9078899806029106</v>
      </c>
      <c r="E8" s="77">
        <v>0.83385155234374997</v>
      </c>
      <c r="F8" s="77">
        <v>0.84962509778260864</v>
      </c>
      <c r="G8" s="77">
        <v>0.87334004659168374</v>
      </c>
    </row>
    <row r="9" spans="1:15" ht="15.75" customHeight="1" x14ac:dyDescent="0.25">
      <c r="B9" s="7" t="s">
        <v>121</v>
      </c>
      <c r="C9" s="77">
        <v>5.2935279397089391E-2</v>
      </c>
      <c r="D9" s="77">
        <v>5.2935279397089391E-2</v>
      </c>
      <c r="E9" s="77">
        <v>0.12597757265624998</v>
      </c>
      <c r="F9" s="77">
        <v>0.11708614421739129</v>
      </c>
      <c r="G9" s="77">
        <v>0.10392147007498295</v>
      </c>
    </row>
    <row r="10" spans="1:15" ht="15.75" customHeight="1" x14ac:dyDescent="0.25">
      <c r="B10" s="7" t="s">
        <v>122</v>
      </c>
      <c r="C10" s="78">
        <v>2.5451749999999999E-2</v>
      </c>
      <c r="D10" s="78">
        <v>2.5451749999999999E-2</v>
      </c>
      <c r="E10" s="78">
        <v>3.3468595599999998E-2</v>
      </c>
      <c r="F10" s="78">
        <v>2.9212367999999999E-2</v>
      </c>
      <c r="G10" s="78">
        <v>1.6815094233333334E-2</v>
      </c>
    </row>
    <row r="11" spans="1:15" ht="15.75" customHeight="1" x14ac:dyDescent="0.25">
      <c r="B11" s="7" t="s">
        <v>123</v>
      </c>
      <c r="C11" s="78">
        <v>1.3722989999999999E-2</v>
      </c>
      <c r="D11" s="78">
        <v>1.3722989999999999E-2</v>
      </c>
      <c r="E11" s="78">
        <v>6.7022793999999995E-3</v>
      </c>
      <c r="F11" s="78">
        <v>4.07639E-3</v>
      </c>
      <c r="G11" s="78">
        <v>5.923389099999999E-3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0.50387126232099999</v>
      </c>
      <c r="M14" s="80">
        <v>0.30772150349999999</v>
      </c>
      <c r="N14" s="80">
        <v>0.32862500184699994</v>
      </c>
      <c r="O14" s="80">
        <v>0.35603378418600001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0.23448213314366623</v>
      </c>
      <c r="M15" s="77">
        <f t="shared" si="0"/>
        <v>0.14320164683035333</v>
      </c>
      <c r="N15" s="77">
        <f t="shared" si="0"/>
        <v>0.15292932381671628</v>
      </c>
      <c r="O15" s="77">
        <f t="shared" si="0"/>
        <v>0.16568430754036598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0.80299999999999994</v>
      </c>
      <c r="D2" s="78">
        <v>0.56899999999999995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4.8000000000000001E-2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5.9000000000000004E-2</v>
      </c>
      <c r="D4" s="78">
        <v>0.23300000000000001</v>
      </c>
      <c r="E4" s="78">
        <v>0.93299999999999994</v>
      </c>
      <c r="F4" s="78">
        <v>0.83799999999999997</v>
      </c>
      <c r="G4" s="78">
        <v>0</v>
      </c>
    </row>
    <row r="5" spans="1:7" x14ac:dyDescent="0.25">
      <c r="B5" s="43" t="s">
        <v>169</v>
      </c>
      <c r="C5" s="77">
        <f>1-SUM(C2:C4)</f>
        <v>8.9999999999999969E-2</v>
      </c>
      <c r="D5" s="77">
        <f t="shared" ref="D5:G5" si="0">1-SUM(D2:D4)</f>
        <v>6.700000000000006E-2</v>
      </c>
      <c r="E5" s="77">
        <f t="shared" si="0"/>
        <v>6.700000000000006E-2</v>
      </c>
      <c r="F5" s="77">
        <f t="shared" si="0"/>
        <v>0.16200000000000003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0.35569000000000001</v>
      </c>
      <c r="D2" s="28">
        <v>0.34756999999999999</v>
      </c>
      <c r="E2" s="28">
        <v>0.33986</v>
      </c>
      <c r="F2" s="28">
        <v>0.33224999999999999</v>
      </c>
      <c r="G2" s="28">
        <v>0.32488999999999996</v>
      </c>
      <c r="H2" s="28">
        <v>0.31768999999999997</v>
      </c>
      <c r="I2" s="28">
        <v>0.31073000000000001</v>
      </c>
      <c r="J2" s="28">
        <v>0.30395</v>
      </c>
      <c r="K2" s="28">
        <v>0.29729</v>
      </c>
      <c r="L2">
        <v>0.29071000000000002</v>
      </c>
      <c r="M2">
        <v>0.28422000000000003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3.3319999999999995E-2</v>
      </c>
      <c r="D4" s="28">
        <v>3.2579999999999998E-2</v>
      </c>
      <c r="E4" s="28">
        <v>3.1859999999999999E-2</v>
      </c>
      <c r="F4" s="28">
        <v>3.116E-2</v>
      </c>
      <c r="G4" s="28">
        <v>3.048E-2</v>
      </c>
      <c r="H4" s="28">
        <v>2.981E-2</v>
      </c>
      <c r="I4" s="28">
        <v>2.9159999999999998E-2</v>
      </c>
      <c r="J4" s="28">
        <v>2.8530000000000003E-2</v>
      </c>
      <c r="K4" s="28">
        <v>2.7910000000000001E-2</v>
      </c>
      <c r="L4">
        <v>2.7309999999999997E-2</v>
      </c>
      <c r="M4">
        <v>2.673E-2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0.50387126232099999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0.56899999999999995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0.83799999999999997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>
        <v>50.158000000000001</v>
      </c>
      <c r="G13" s="28">
        <v>48.331000000000003</v>
      </c>
      <c r="H13" s="28">
        <v>46.634999999999998</v>
      </c>
      <c r="I13" s="28">
        <v>45.011000000000003</v>
      </c>
      <c r="J13" s="28">
        <v>43.482999999999997</v>
      </c>
      <c r="K13" s="28">
        <v>42.045000000000002</v>
      </c>
      <c r="L13">
        <v>40.667000000000002</v>
      </c>
      <c r="M13">
        <v>39.356999999999999</v>
      </c>
    </row>
    <row r="14" spans="1:13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14.130405261781679</v>
      </c>
      <c r="E14" s="86" t="s">
        <v>201</v>
      </c>
    </row>
    <row r="15" spans="1:5" ht="15.75" customHeight="1" x14ac:dyDescent="0.25">
      <c r="A15" s="11" t="s">
        <v>206</v>
      </c>
      <c r="B15" s="85">
        <v>0.33399999999999996</v>
      </c>
      <c r="C15" s="85">
        <v>0.95</v>
      </c>
      <c r="D15" s="86">
        <v>14.130405261781679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 x14ac:dyDescent="0.25">
      <c r="A18" s="53" t="s">
        <v>175</v>
      </c>
      <c r="B18" s="85">
        <v>0.25</v>
      </c>
      <c r="C18" s="85">
        <v>0.95</v>
      </c>
      <c r="D18" s="86">
        <v>0.80800494022236113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20.438698294569541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57.691469774981172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186.36574247635542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0.33618374922887545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0.90200000000000002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7.9000000000000001E-2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2020-07-03T01:35:56Z</dcterms:modified>
</cp:coreProperties>
</file>