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6D1F99C-8D17-4498-A74E-864B6586617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<sst xmlns="http://schemas.openxmlformats.org/spreadsheetml/2006/main" count="1106" uniqueCount="272">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</sst>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6.3846161599999993E-2</v>
      </c>
      <c r="C3" s="26">
        <f>frac_mam_1_5months * 2.6</f>
        <v>6.3846161599999993E-2</v>
      </c>
      <c r="D3" s="26">
        <f>frac_mam_6_11months * 2.6</f>
        <v>4.08731544E-2</v>
      </c>
      <c r="E3" s="26">
        <f>frac_mam_12_23months * 2.6</f>
        <v>2.9619076500000001E-2</v>
      </c>
      <c r="F3" s="26">
        <f>frac_mam_24_59months * 2.6</f>
        <v>3.5083236846666671E-2</v>
      </c>
    </row>
    <row r="4" spans="1:6" ht="15.75" customHeight="1" x14ac:dyDescent="0.25">
      <c r="A4" s="3" t="s">
        <v>66</v>
      </c>
      <c r="B4" s="26">
        <f>frac_sam_1month * 2.6</f>
        <v>2.9383608800000002E-2</v>
      </c>
      <c r="C4" s="26">
        <f>frac_sam_1_5months * 2.6</f>
        <v>2.9383608800000002E-2</v>
      </c>
      <c r="D4" s="26">
        <f>frac_sam_6_11months * 2.6</f>
        <v>2.8260658400000003E-2</v>
      </c>
      <c r="E4" s="26">
        <f>frac_sam_12_23months * 2.6</f>
        <v>1.13663797E-2</v>
      </c>
      <c r="F4" s="26">
        <f>frac_sam_24_59months * 2.6</f>
        <v>4.9767240466666663E-3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8.9996445671826936E-2</v>
      </c>
      <c r="D7" s="93">
        <f>diarrhoea_1_5mo/26</f>
        <v>7.2697715548076927E-2</v>
      </c>
      <c r="E7" s="93">
        <f>diarrhoea_6_11mo/26</f>
        <v>7.2697715548076927E-2</v>
      </c>
      <c r="F7" s="93">
        <f>diarrhoea_12_23mo/26</f>
        <v>4.3681183044615386E-2</v>
      </c>
      <c r="G7" s="93">
        <f>diarrhoea_24_59mo/26</f>
        <v>4.3681183044615386E-2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33178.257999999994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38439.60158817879</v>
      </c>
      <c r="I2" s="22">
        <f>G2-H2</f>
        <v>873560.39841182122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32435.541599999997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37579.106666805696</v>
      </c>
      <c r="I3" s="22">
        <f t="shared" ref="I3:I15" si="3">G3-H3</f>
        <v>868420.89333319431</v>
      </c>
    </row>
    <row r="4" spans="1:9" ht="15.75" customHeight="1" x14ac:dyDescent="0.25">
      <c r="A4" s="92">
        <f t="shared" si="2"/>
        <v>2022</v>
      </c>
      <c r="B4" s="74">
        <v>31678.700399999998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36702.247062135699</v>
      </c>
      <c r="I4" s="22">
        <f t="shared" si="3"/>
        <v>862297.75293786428</v>
      </c>
    </row>
    <row r="5" spans="1:9" ht="15.75" customHeight="1" x14ac:dyDescent="0.25">
      <c r="A5" s="92">
        <f t="shared" si="2"/>
        <v>2023</v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>
        <f t="shared" si="2"/>
        <v>2024</v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>
        <f t="shared" si="2"/>
        <v>2025</v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>
        <f t="shared" si="2"/>
        <v>2026</v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>
        <f t="shared" si="2"/>
        <v>2027</v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>
        <f t="shared" si="2"/>
        <v>2028</v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>
        <f t="shared" si="2"/>
        <v>2029</v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>
        <f t="shared" si="2"/>
        <v>2030</v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0.81970277847556994</v>
      </c>
      <c r="E2" s="77">
        <v>0.85362472081611573</v>
      </c>
      <c r="F2" s="77">
        <v>0.78393689172544878</v>
      </c>
      <c r="G2" s="77">
        <v>0.72139986048148141</v>
      </c>
    </row>
    <row r="3" spans="1:15" ht="15.75" customHeight="1" x14ac:dyDescent="0.25">
      <c r="A3" s="5"/>
      <c r="B3" s="11" t="s">
        <v>118</v>
      </c>
      <c r="C3" s="77">
        <v>0.10208752552442996</v>
      </c>
      <c r="D3" s="77">
        <v>0.10208752552442996</v>
      </c>
      <c r="E3" s="77">
        <v>0.11394990418388429</v>
      </c>
      <c r="F3" s="77">
        <v>0.16298687927455122</v>
      </c>
      <c r="G3" s="77">
        <v>0.20611424585185187</v>
      </c>
    </row>
    <row r="4" spans="1:15" ht="15.75" customHeight="1" x14ac:dyDescent="0.25">
      <c r="A4" s="5"/>
      <c r="B4" s="11" t="s">
        <v>116</v>
      </c>
      <c r="C4" s="78">
        <v>5.8172501157024784E-2</v>
      </c>
      <c r="D4" s="78">
        <v>5.8172501157024784E-2</v>
      </c>
      <c r="E4" s="78">
        <v>2.8729218264248711E-2</v>
      </c>
      <c r="F4" s="78">
        <v>4.1140426306220106E-2</v>
      </c>
      <c r="G4" s="78">
        <v>5.5330898832222218E-2</v>
      </c>
    </row>
    <row r="5" spans="1:15" ht="15.75" customHeight="1" x14ac:dyDescent="0.25">
      <c r="A5" s="5"/>
      <c r="B5" s="11" t="s">
        <v>119</v>
      </c>
      <c r="C5" s="78">
        <v>2.0037194842975205E-2</v>
      </c>
      <c r="D5" s="78">
        <v>2.0037194842975205E-2</v>
      </c>
      <c r="E5" s="78">
        <v>3.6961567357512953E-3</v>
      </c>
      <c r="F5" s="78">
        <v>1.1935802693779904E-2</v>
      </c>
      <c r="G5" s="78">
        <v>1.7154994834444444E-2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0.8471251134979253</v>
      </c>
      <c r="D8" s="77">
        <v>0.8471251134979253</v>
      </c>
      <c r="E8" s="77">
        <v>0.86936624107708116</v>
      </c>
      <c r="F8" s="77">
        <v>0.93322411247865844</v>
      </c>
      <c r="G8" s="77">
        <v>0.89253694296558284</v>
      </c>
    </row>
    <row r="9" spans="1:15" ht="15.75" customHeight="1" x14ac:dyDescent="0.25">
      <c r="B9" s="7" t="s">
        <v>121</v>
      </c>
      <c r="C9" s="77">
        <v>0.11701728250207467</v>
      </c>
      <c r="D9" s="77">
        <v>0.11701728250207467</v>
      </c>
      <c r="E9" s="77">
        <v>0.1040438309229188</v>
      </c>
      <c r="F9" s="77">
        <v>5.1012250521341458E-2</v>
      </c>
      <c r="G9" s="77">
        <v>9.2055379767750689E-2</v>
      </c>
    </row>
    <row r="10" spans="1:15" ht="15.75" customHeight="1" x14ac:dyDescent="0.25">
      <c r="B10" s="7" t="s">
        <v>122</v>
      </c>
      <c r="C10" s="78">
        <v>2.4556215999999999E-2</v>
      </c>
      <c r="D10" s="78">
        <v>2.4556215999999999E-2</v>
      </c>
      <c r="E10" s="78">
        <v>1.5720444E-2</v>
      </c>
      <c r="F10" s="78">
        <v>1.13919525E-2</v>
      </c>
      <c r="G10" s="78">
        <v>1.3493552633333334E-2</v>
      </c>
    </row>
    <row r="11" spans="1:15" ht="15.75" customHeight="1" x14ac:dyDescent="0.25">
      <c r="B11" s="7" t="s">
        <v>123</v>
      </c>
      <c r="C11" s="78">
        <v>1.1301388000000001E-2</v>
      </c>
      <c r="D11" s="78">
        <v>1.1301388000000001E-2</v>
      </c>
      <c r="E11" s="78">
        <v>1.0869484E-2</v>
      </c>
      <c r="F11" s="78">
        <v>4.3716844999999995E-3</v>
      </c>
      <c r="G11" s="78">
        <v>1.9141246333333332E-3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0.34607885304659497</v>
      </c>
      <c r="J14" s="80">
        <v>0.39531182795698933</v>
      </c>
      <c r="K14" s="80">
        <v>0.41558422939068101</v>
      </c>
      <c r="L14" s="80">
        <v>0.36011756991699995</v>
      </c>
      <c r="M14" s="80">
        <v>0.31141480952549999</v>
      </c>
      <c r="N14" s="80">
        <v>0.30195740013</v>
      </c>
      <c r="O14" s="80">
        <v>0.32193382750099997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0.19563218595137588</v>
      </c>
      <c r="J15" s="77">
        <f t="shared" si="0"/>
        <v>0.22346270612855912</v>
      </c>
      <c r="K15" s="77">
        <f t="shared" si="0"/>
        <v>0.23492233208386978</v>
      </c>
      <c r="L15" s="77">
        <f t="shared" si="0"/>
        <v>0.20356802151351008</v>
      </c>
      <c r="M15" s="77">
        <f t="shared" si="0"/>
        <v>0.17603722212088604</v>
      </c>
      <c r="N15" s="77">
        <f t="shared" si="0"/>
        <v>0.17069111773689571</v>
      </c>
      <c r="O15" s="77">
        <f t="shared" si="0"/>
        <v>0.18198343484811041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0.55799999999999994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0.22399999999999998</v>
      </c>
      <c r="D3" s="78">
        <v>0.311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0.21</v>
      </c>
      <c r="E4" s="78">
        <v>0.68599999999999994</v>
      </c>
      <c r="F4" s="78">
        <v>0.26800000000000002</v>
      </c>
      <c r="G4" s="78">
        <v>0</v>
      </c>
    </row>
    <row r="5" spans="1:7" x14ac:dyDescent="0.25">
      <c r="B5" s="43" t="s">
        <v>169</v>
      </c>
      <c r="C5" s="77">
        <f>1-SUM(C2:C4)</f>
        <v>0.1120000000000001</v>
      </c>
      <c r="D5" s="77">
        <f t="shared" ref="D5:G5" si="0">1-SUM(D2:D4)</f>
        <v>0.15200000000000002</v>
      </c>
      <c r="E5" s="77">
        <f t="shared" si="0"/>
        <v>0.31400000000000006</v>
      </c>
      <c r="F5" s="77">
        <f t="shared" si="0"/>
        <v>0.73199999999999998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7.6850000000000002E-2</v>
      </c>
      <c r="D2" s="28">
        <v>7.5270000000000004E-2</v>
      </c>
      <c r="E2" s="28">
        <v>7.3749999999999996E-2</v>
      </c>
      <c r="F2" s="28">
        <v>7.2279999999999997E-2</v>
      </c>
      <c r="G2" s="28">
        <v>7.0860000000000006E-2</v>
      </c>
      <c r="H2" s="28">
        <v>6.9510000000000002E-2</v>
      </c>
      <c r="I2" s="28">
        <v>6.8209999999999993E-2</v>
      </c>
      <c r="J2" s="28">
        <v>6.6959999999999992E-2</v>
      </c>
      <c r="K2" s="28">
        <v>6.5759999999999999E-2</v>
      </c>
      <c r="L2">
        <v>6.4600000000000005E-2</v>
      </c>
      <c r="M2">
        <v>6.3479999999999995E-2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1.9799999999999998E-2</v>
      </c>
      <c r="D4" s="28">
        <v>1.9119999999999998E-2</v>
      </c>
      <c r="E4" s="28">
        <v>1.8489999999999999E-2</v>
      </c>
      <c r="F4" s="28">
        <v>1.789E-2</v>
      </c>
      <c r="G4" s="28">
        <v>1.7310000000000002E-2</v>
      </c>
      <c r="H4" s="28">
        <v>1.6750000000000001E-2</v>
      </c>
      <c r="I4" s="28">
        <v>1.6209999999999999E-2</v>
      </c>
      <c r="J4" s="28">
        <v>1.5700000000000002E-2</v>
      </c>
      <c r="K4" s="28">
        <v>1.521E-2</v>
      </c>
      <c r="L4">
        <v>1.473E-2</v>
      </c>
      <c r="M4">
        <v>1.4279999999999999E-2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0.36011756991699995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0.26800000000000002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>
        <v>12.442</v>
      </c>
      <c r="G13" s="28">
        <v>12.208</v>
      </c>
      <c r="H13" s="28">
        <v>11.993</v>
      </c>
      <c r="I13" s="28">
        <v>11.795999999999999</v>
      </c>
      <c r="J13" s="28">
        <v>11.606</v>
      </c>
      <c r="K13" s="28">
        <v>11.406000000000001</v>
      </c>
      <c r="L13">
        <v>11.234</v>
      </c>
      <c r="M13">
        <v>11.05</v>
      </c>
    </row>
    <row r="14" spans="1:13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14.359139603982028</v>
      </c>
      <c r="E14" s="86" t="s">
        <v>201</v>
      </c>
    </row>
    <row r="15" spans="1:5" ht="15.75" customHeight="1" x14ac:dyDescent="0.25">
      <c r="A15" s="11" t="s">
        <v>206</v>
      </c>
      <c r="B15" s="85">
        <v>0.40899999999999997</v>
      </c>
      <c r="C15" s="85">
        <v>0.95</v>
      </c>
      <c r="D15" s="86">
        <v>14.359139603982028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 x14ac:dyDescent="0.25">
      <c r="A18" s="53" t="s">
        <v>175</v>
      </c>
      <c r="B18" s="85">
        <v>0.82</v>
      </c>
      <c r="C18" s="85">
        <v>0.95</v>
      </c>
      <c r="D18" s="86">
        <v>4.4482358424844612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 x14ac:dyDescent="0.25">
      <c r="A25" s="53" t="s">
        <v>87</v>
      </c>
      <c r="B25" s="85">
        <v>0.71299999999999997</v>
      </c>
      <c r="C25" s="85">
        <v>0.95</v>
      </c>
      <c r="D25" s="86">
        <v>20.713852783119414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 x14ac:dyDescent="0.25">
      <c r="A28" s="53" t="s">
        <v>84</v>
      </c>
      <c r="B28" s="85">
        <v>0.33299999999999996</v>
      </c>
      <c r="C28" s="85">
        <v>0.95</v>
      </c>
      <c r="D28" s="86">
        <v>0.74479572947192452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80.983006519796163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0.46500000000000002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0.88400000000000001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0.53900000000000003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2020-07-03T01:36:07Z</dcterms:modified>
</cp:coreProperties>
</file>