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B8708EE-1981-44B6-8D1B-6BCCF8167809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<sst xmlns="http://schemas.openxmlformats.org/spreadsheetml/2006/main" count="1106" uniqueCount="272">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</sst>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0.13639999999999999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5.2000000000000005E-2</v>
      </c>
      <c r="C3" s="26">
        <f>frac_mam_1_5months * 2.6</f>
        <v>5.2000000000000005E-2</v>
      </c>
      <c r="D3" s="26">
        <f>frac_mam_6_11months * 2.6</f>
        <v>5.2000000000000005E-2</v>
      </c>
      <c r="E3" s="26">
        <f>frac_mam_12_23months * 2.6</f>
        <v>5.2000000000000005E-2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1.3000000000000001E-2</v>
      </c>
      <c r="C4" s="26">
        <f>frac_sam_1_5months * 2.6</f>
        <v>1.3000000000000001E-2</v>
      </c>
      <c r="D4" s="26">
        <f>frac_sam_6_11months * 2.6</f>
        <v>1.3000000000000001E-2</v>
      </c>
      <c r="E4" s="26">
        <f>frac_sam_12_23months * 2.6</f>
        <v>1.3000000000000001E-2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0.29895284604509603</v>
      </c>
      <c r="D7" s="93">
        <f>diarrhoea_1_5mo/26</f>
        <v>0.23629058575692269</v>
      </c>
      <c r="E7" s="93">
        <f>diarrhoea_6_11mo/26</f>
        <v>0.23629058575692269</v>
      </c>
      <c r="F7" s="93">
        <f>diarrhoea_12_23mo/26</f>
        <v>0.10449189036730769</v>
      </c>
      <c r="G7" s="93">
        <f>diarrhoea_24_59mo/26</f>
        <v>0.10449189036730769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352962.21899999998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411255.65129244805</v>
      </c>
      <c r="I2" s="22">
        <f>G2-H2</f>
        <v>6080744.3487075521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352009.74440000003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410145.87086588488</v>
      </c>
      <c r="I3" s="22">
        <f t="shared" ref="I3:I15" si="3">G3-H3</f>
        <v>6020854.1291341148</v>
      </c>
    </row>
    <row r="4" spans="1:9" ht="15.75" customHeight="1" x14ac:dyDescent="0.25">
      <c r="A4" s="92">
        <f t="shared" si="2"/>
        <v>2022</v>
      </c>
      <c r="B4" s="74">
        <v>350982.57860000001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408949.06362328213</v>
      </c>
      <c r="I4" s="22">
        <f t="shared" si="3"/>
        <v>5956050.9363767179</v>
      </c>
    </row>
    <row r="5" spans="1:9" ht="15.75" customHeight="1" x14ac:dyDescent="0.25">
      <c r="A5" s="92">
        <f t="shared" si="2"/>
        <v>2023</v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>
        <f t="shared" si="2"/>
        <v>2024</v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>
        <f t="shared" si="2"/>
        <v>2025</v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>
        <f t="shared" si="2"/>
        <v>2026</v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>
        <f t="shared" si="2"/>
        <v>2027</v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>
        <f t="shared" si="2"/>
        <v>2028</v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>
        <f t="shared" si="2"/>
        <v>2029</v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>
        <f t="shared" si="2"/>
        <v>2030</v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0.5936617826617826</v>
      </c>
      <c r="E2" s="77">
        <v>0.55586462324393349</v>
      </c>
      <c r="F2" s="77">
        <v>0.43488814691151922</v>
      </c>
      <c r="G2" s="77">
        <v>0.39714545454545447</v>
      </c>
    </row>
    <row r="3" spans="1:15" ht="15.75" customHeight="1" x14ac:dyDescent="0.25">
      <c r="A3" s="5"/>
      <c r="B3" s="11" t="s">
        <v>118</v>
      </c>
      <c r="C3" s="77">
        <v>0.21533821733821734</v>
      </c>
      <c r="D3" s="77">
        <v>0.21533821733821734</v>
      </c>
      <c r="E3" s="77">
        <v>0.25313537675606645</v>
      </c>
      <c r="F3" s="77">
        <v>0.37411185308848077</v>
      </c>
      <c r="G3" s="77">
        <v>0.41185454545454542</v>
      </c>
    </row>
    <row r="4" spans="1:15" ht="15.75" customHeight="1" x14ac:dyDescent="0.25">
      <c r="A4" s="5"/>
      <c r="B4" s="11" t="s">
        <v>116</v>
      </c>
      <c r="C4" s="78">
        <v>0.1139668508287293</v>
      </c>
      <c r="D4" s="78">
        <v>0.1139668508287293</v>
      </c>
      <c r="E4" s="78">
        <v>0.11970506912442397</v>
      </c>
      <c r="F4" s="78">
        <v>0.1100274314214464</v>
      </c>
      <c r="G4" s="78">
        <v>0.10926385809312639</v>
      </c>
    </row>
    <row r="5" spans="1:15" ht="15.75" customHeight="1" x14ac:dyDescent="0.25">
      <c r="A5" s="5"/>
      <c r="B5" s="11" t="s">
        <v>119</v>
      </c>
      <c r="C5" s="78">
        <v>7.7033149171270729E-2</v>
      </c>
      <c r="D5" s="78">
        <v>7.7033149171270729E-2</v>
      </c>
      <c r="E5" s="78">
        <v>7.1294930875576035E-2</v>
      </c>
      <c r="F5" s="78">
        <v>8.0972568578553616E-2</v>
      </c>
      <c r="G5" s="78">
        <v>8.173614190687363E-2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0.7555392731535755</v>
      </c>
      <c r="D8" s="77">
        <v>0.7555392731535755</v>
      </c>
      <c r="E8" s="77">
        <v>0.7371951219512195</v>
      </c>
      <c r="F8" s="77">
        <v>0.71103110599078345</v>
      </c>
      <c r="G8" s="77">
        <v>0.72242041712403959</v>
      </c>
    </row>
    <row r="9" spans="1:15" ht="15.75" customHeight="1" x14ac:dyDescent="0.25">
      <c r="B9" s="7" t="s">
        <v>121</v>
      </c>
      <c r="C9" s="77">
        <v>0.2194607268464244</v>
      </c>
      <c r="D9" s="77">
        <v>0.2194607268464244</v>
      </c>
      <c r="E9" s="77">
        <v>0.2378048780487805</v>
      </c>
      <c r="F9" s="77">
        <v>0.26396889400921658</v>
      </c>
      <c r="G9" s="77">
        <v>0.2525795828759605</v>
      </c>
    </row>
    <row r="10" spans="1:15" ht="15.75" customHeight="1" x14ac:dyDescent="0.25">
      <c r="B10" s="7" t="s">
        <v>122</v>
      </c>
      <c r="C10" s="78">
        <v>0.02</v>
      </c>
      <c r="D10" s="78">
        <v>0.02</v>
      </c>
      <c r="E10" s="78">
        <v>0.02</v>
      </c>
      <c r="F10" s="78">
        <v>0.02</v>
      </c>
      <c r="G10" s="78">
        <v>0.02</v>
      </c>
    </row>
    <row r="11" spans="1:15" ht="15.75" customHeight="1" x14ac:dyDescent="0.25">
      <c r="B11" s="7" t="s">
        <v>123</v>
      </c>
      <c r="C11" s="78">
        <v>5.0000000000000001E-3</v>
      </c>
      <c r="D11" s="78">
        <v>5.0000000000000001E-3</v>
      </c>
      <c r="E11" s="78">
        <v>5.0000000000000001E-3</v>
      </c>
      <c r="F11" s="78">
        <v>5.0000000000000001E-3</v>
      </c>
      <c r="G11" s="78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0.216354337034</v>
      </c>
      <c r="M14" s="80">
        <v>0.23145092692700001</v>
      </c>
      <c r="N14" s="80">
        <v>0.2021701186565</v>
      </c>
      <c r="O14" s="80">
        <v>0.227267646336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0.12786775905810457</v>
      </c>
      <c r="M15" s="77">
        <f t="shared" si="0"/>
        <v>0.13679000737307034</v>
      </c>
      <c r="N15" s="77">
        <f t="shared" si="0"/>
        <v>0.11948473220139458</v>
      </c>
      <c r="O15" s="77">
        <f t="shared" si="0"/>
        <v>0.13431764318561995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0.22268000000000002</v>
      </c>
      <c r="D2" s="28">
        <v>0.21864</v>
      </c>
      <c r="E2" s="28">
        <v>0.21170999999999998</v>
      </c>
      <c r="F2" s="28">
        <v>0.20495999999999998</v>
      </c>
      <c r="G2" s="28">
        <v>0.19843</v>
      </c>
      <c r="H2" s="28">
        <v>0.19216</v>
      </c>
      <c r="I2" s="28">
        <v>0.18614999999999998</v>
      </c>
      <c r="J2" s="28">
        <v>0.18038000000000001</v>
      </c>
      <c r="K2" s="28">
        <v>0.17479</v>
      </c>
      <c r="L2">
        <v>0.16942000000000002</v>
      </c>
      <c r="M2">
        <v>0.1643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5.1550000000000006E-2</v>
      </c>
      <c r="D4" s="28">
        <v>5.2229999999999999E-2</v>
      </c>
      <c r="E4" s="28">
        <v>5.0629999999999994E-2</v>
      </c>
      <c r="F4" s="28">
        <v>4.9059999999999999E-2</v>
      </c>
      <c r="G4" s="28">
        <v>4.7539999999999999E-2</v>
      </c>
      <c r="H4" s="28">
        <v>4.6100000000000002E-2</v>
      </c>
      <c r="I4" s="28">
        <v>4.4720000000000003E-2</v>
      </c>
      <c r="J4" s="28">
        <v>4.3390000000000005E-2</v>
      </c>
      <c r="K4" s="28">
        <v>4.2089999999999995E-2</v>
      </c>
      <c r="L4">
        <v>4.0839999999999994E-2</v>
      </c>
      <c r="M4">
        <v>3.9649999999999998E-2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0.216354337034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22.308</v>
      </c>
      <c r="D13" s="28">
        <v>21.579000000000001</v>
      </c>
      <c r="E13" s="28">
        <v>20.898</v>
      </c>
      <c r="F13" s="28">
        <v>21.138999999999999</v>
      </c>
      <c r="G13" s="28">
        <v>20.829000000000001</v>
      </c>
      <c r="H13" s="28">
        <v>19.965</v>
      </c>
      <c r="I13" s="28">
        <v>18.399999999999999</v>
      </c>
      <c r="J13" s="28">
        <v>19.411999999999999</v>
      </c>
      <c r="K13" s="28">
        <v>17.530999999999999</v>
      </c>
      <c r="L13">
        <v>18.061</v>
      </c>
      <c r="M13">
        <v>17.669</v>
      </c>
    </row>
    <row r="14" spans="1:13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39.888859002919936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54.752071881275675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130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3.5873272177965982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1.4179964847227595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1.4179964847227595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1.4179964847227595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1.4179964847227595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17.435821108770003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17.435821108770003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0.36188471973576714</v>
      </c>
      <c r="E17" s="86" t="s">
        <v>201</v>
      </c>
    </row>
    <row r="18" spans="1:5" ht="15.75" customHeight="1" x14ac:dyDescent="0.25">
      <c r="A18" s="53" t="s">
        <v>175</v>
      </c>
      <c r="B18" s="85">
        <v>0.48700000000000004</v>
      </c>
      <c r="C18" s="85">
        <v>0.95</v>
      </c>
      <c r="D18" s="86">
        <v>3.0825652414531755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33.744034081912105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29.754851425928006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5.7056441979252872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25.164486250613059</v>
      </c>
      <c r="E24" s="86" t="s">
        <v>201</v>
      </c>
    </row>
    <row r="25" spans="1:5" ht="15.75" customHeight="1" x14ac:dyDescent="0.25">
      <c r="A25" s="53" t="s">
        <v>87</v>
      </c>
      <c r="B25" s="85">
        <v>0.59599999999999997</v>
      </c>
      <c r="C25" s="85">
        <v>0.95</v>
      </c>
      <c r="D25" s="86">
        <v>25.159538800922451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5.81612451526399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4.5516475651623685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0.82023975810103378</v>
      </c>
      <c r="E28" s="86" t="s">
        <v>201</v>
      </c>
    </row>
    <row r="29" spans="1:5" ht="15.75" customHeight="1" x14ac:dyDescent="0.25">
      <c r="A29" s="53" t="s">
        <v>58</v>
      </c>
      <c r="B29" s="85">
        <v>0.48700000000000004</v>
      </c>
      <c r="C29" s="85">
        <v>0.95</v>
      </c>
      <c r="D29" s="86">
        <v>72.244943512455777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183.81916872728416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183.81916872728416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0.71154246388970954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0.81900000000000006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2.3809509598476479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0.74087971680213383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2020-07-03T01:36:28Z</dcterms:modified>
</cp:coreProperties>
</file>