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Nutrition\applications\demo\data\national\"/>
    </mc:Choice>
  </mc:AlternateContent>
  <bookViews>
    <workbookView xWindow="0" yWindow="-21132" windowWidth="28920" windowHeight="16320" tabRatio="961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diarrhoea_1_5mo">'Baseline year population inputs'!$C$51</definedName>
    <definedName name="diarrhoea_12_23mo">'Baseline year population inputs'!$C$53</definedName>
    <definedName name="diarrhoea_1mo">'Baseline year population inputs'!$C$50</definedName>
    <definedName name="diarrhoea_24_59mo">'Baseline year population inputs'!$C$54</definedName>
    <definedName name="diarrhoea_6_11mo">'Baseline year population inputs'!$C$52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D17" i="56" l="1"/>
  <c r="D16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7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<sst xmlns="http://schemas.openxmlformats.org/spreadsheetml/2006/main" count="343" uniqueCount="206">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</sst>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4" fillId="2" borderId="1" xfId="0" applyNumberFormat="1" applyFont="1" applyFill="1" applyBorder="1" applyAlignment="1"/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7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7" fontId="9" fillId="3" borderId="1" xfId="10" applyNumberFormat="1" applyFont="1" applyFill="1" applyBorder="1" applyAlignment="1">
      <alignment horizontal="right"/>
    </xf>
    <xf numFmtId="167" fontId="0" fillId="2" borderId="1" xfId="0" applyNumberFormat="1" applyFont="1" applyFill="1" applyBorder="1" applyAlignment="1"/>
    <xf numFmtId="167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62"/>
  <sheetViews>
    <sheetView tabSelected="1" topLeftCell="A39" zoomScaleNormal="100" workbookViewId="0">
      <selection activeCell="C55" sqref="C55"/>
    </sheetView>
  </sheetViews>
  <sheetFormatPr defaultColWidth="14.44140625" defaultRowHeight="15.75" customHeight="1" x14ac:dyDescent="0.25"/>
  <cols>
    <col min="1" max="1" width="27.6640625" style="15" customWidth="1"/>
    <col min="2" max="2" width="38.6640625" style="19" customWidth="1"/>
    <col min="3" max="16384" width="14.44140625" style="15"/>
  </cols>
  <sheetData>
    <row r="1" spans="1:3" ht="15.9" customHeight="1" x14ac:dyDescent="0.25">
      <c r="A1" s="1" t="s">
        <v>100</v>
      </c>
      <c r="B1" s="59" t="s">
        <v>165</v>
      </c>
      <c r="C1" s="59" t="s">
        <v>166</v>
      </c>
    </row>
    <row r="2" spans="1:3" ht="15.9" customHeight="1" x14ac:dyDescent="0.25">
      <c r="A2" s="15" t="s">
        <v>194</v>
      </c>
      <c r="B2" s="59"/>
      <c r="C2" s="59"/>
    </row>
    <row r="3" spans="1:3" ht="15.9" customHeight="1" x14ac:dyDescent="0.25">
      <c r="A3" s="1"/>
      <c r="B3" s="9" t="s">
        <v>196</v>
      </c>
      <c r="C3" s="92">
        <v>2017</v>
      </c>
    </row>
    <row r="4" spans="1:3" ht="15.9" customHeight="1" x14ac:dyDescent="0.25">
      <c r="A4" s="1"/>
      <c r="B4" s="12" t="s">
        <v>195</v>
      </c>
      <c r="C4" s="93">
        <v>2030</v>
      </c>
    </row>
    <row r="5" spans="1:3" ht="15.9" customHeight="1" x14ac:dyDescent="0.25">
      <c r="A5" s="1"/>
      <c r="B5" s="59"/>
      <c r="C5" s="59"/>
    </row>
    <row r="6" spans="1:3" ht="15" customHeight="1" x14ac:dyDescent="0.25">
      <c r="A6" s="15" t="s">
        <v>48</v>
      </c>
    </row>
    <row r="7" spans="1:3" ht="15" customHeight="1" x14ac:dyDescent="0.25">
      <c r="B7" s="9" t="s">
        <v>106</v>
      </c>
      <c r="C7" s="24">
        <v>0.28199999999999997</v>
      </c>
    </row>
    <row r="8" spans="1:3" ht="15" customHeight="1" x14ac:dyDescent="0.25">
      <c r="B8" s="12" t="s">
        <v>107</v>
      </c>
      <c r="C8" s="23">
        <v>1</v>
      </c>
    </row>
    <row r="9" spans="1:3" ht="15" customHeight="1" x14ac:dyDescent="0.25">
      <c r="B9" s="12" t="s">
        <v>105</v>
      </c>
      <c r="C9" s="23">
        <v>0.23</v>
      </c>
    </row>
    <row r="10" spans="1:3" ht="15" customHeight="1" x14ac:dyDescent="0.25">
      <c r="B10" s="9" t="s">
        <v>108</v>
      </c>
      <c r="C10" s="24">
        <v>0.51</v>
      </c>
    </row>
    <row r="11" spans="1:3" ht="15" customHeight="1" x14ac:dyDescent="0.25">
      <c r="B11" s="9" t="s">
        <v>109</v>
      </c>
      <c r="C11" s="24">
        <v>0.37</v>
      </c>
    </row>
    <row r="12" spans="1:3" ht="15" customHeight="1" x14ac:dyDescent="0.25">
      <c r="B12" s="9" t="s">
        <v>110</v>
      </c>
      <c r="C12" s="24">
        <v>0.221</v>
      </c>
    </row>
    <row r="13" spans="1:3" ht="15" customHeight="1" x14ac:dyDescent="0.25">
      <c r="B13" s="15"/>
    </row>
    <row r="14" spans="1:3" ht="15" customHeight="1" x14ac:dyDescent="0.25">
      <c r="A14" s="15" t="s">
        <v>30</v>
      </c>
      <c r="B14" s="22"/>
      <c r="C14" s="3"/>
    </row>
    <row r="15" spans="1:3" ht="15" customHeight="1" x14ac:dyDescent="0.25">
      <c r="B15" s="12" t="s">
        <v>94</v>
      </c>
      <c r="C15" s="23">
        <v>0.3</v>
      </c>
    </row>
    <row r="16" spans="1:3" ht="15" customHeight="1" x14ac:dyDescent="0.25">
      <c r="B16" s="12" t="s">
        <v>95</v>
      </c>
      <c r="C16" s="23">
        <v>0</v>
      </c>
    </row>
    <row r="17" spans="1:3" ht="15" customHeight="1" x14ac:dyDescent="0.25">
      <c r="B17" s="12" t="s">
        <v>96</v>
      </c>
      <c r="C17" s="23">
        <v>0</v>
      </c>
    </row>
    <row r="18" spans="1:3" ht="15" customHeight="1" x14ac:dyDescent="0.25">
      <c r="B18" s="12" t="s">
        <v>97</v>
      </c>
      <c r="C18" s="23">
        <v>0.8</v>
      </c>
    </row>
    <row r="19" spans="1:3" ht="15" customHeight="1" x14ac:dyDescent="0.25">
      <c r="B19" s="12" t="s">
        <v>98</v>
      </c>
      <c r="C19" s="26">
        <f>1-frac_rice-frac_wheat-frac_maize</f>
        <v>0.19999999999999996</v>
      </c>
    </row>
    <row r="20" spans="1:3" ht="15" customHeight="1" x14ac:dyDescent="0.25">
      <c r="B20" s="15"/>
    </row>
    <row r="21" spans="1:3" ht="15" customHeight="1" x14ac:dyDescent="0.25">
      <c r="A21" s="15" t="s">
        <v>99</v>
      </c>
    </row>
    <row r="22" spans="1:3" ht="15" customHeight="1" x14ac:dyDescent="0.25">
      <c r="B22" s="27" t="s">
        <v>101</v>
      </c>
      <c r="C22" s="23">
        <v>0.127</v>
      </c>
    </row>
    <row r="23" spans="1:3" ht="15" customHeight="1" x14ac:dyDescent="0.25">
      <c r="B23" s="27" t="s">
        <v>102</v>
      </c>
      <c r="C23" s="23">
        <v>0.45200000000000001</v>
      </c>
    </row>
    <row r="24" spans="1:3" ht="15" customHeight="1" x14ac:dyDescent="0.25">
      <c r="B24" s="27" t="s">
        <v>103</v>
      </c>
      <c r="C24" s="23">
        <v>0.33400000000000002</v>
      </c>
    </row>
    <row r="25" spans="1:3" ht="15" customHeight="1" x14ac:dyDescent="0.25">
      <c r="B25" s="27" t="s">
        <v>104</v>
      </c>
      <c r="C25" s="23">
        <v>8.6999999999999994E-2</v>
      </c>
    </row>
    <row r="26" spans="1:3" ht="15" customHeight="1" x14ac:dyDescent="0.25">
      <c r="B26" s="27"/>
      <c r="C26" s="27"/>
    </row>
    <row r="27" spans="1:3" ht="15" customHeight="1" x14ac:dyDescent="0.25">
      <c r="A27" s="15" t="s">
        <v>200</v>
      </c>
      <c r="B27" s="27"/>
      <c r="C27" s="27"/>
    </row>
    <row r="28" spans="1:3" ht="14.25" customHeight="1" x14ac:dyDescent="0.25">
      <c r="B28" s="41" t="s">
        <v>75</v>
      </c>
      <c r="C28" s="42">
        <v>0.20799999999999999</v>
      </c>
    </row>
    <row r="29" spans="1:3" ht="14.25" customHeight="1" x14ac:dyDescent="0.25">
      <c r="B29" s="41" t="s">
        <v>76</v>
      </c>
      <c r="C29" s="42">
        <v>0.63700000000000001</v>
      </c>
    </row>
    <row r="30" spans="1:3" ht="14.25" customHeight="1" x14ac:dyDescent="0.25">
      <c r="B30" s="41" t="s">
        <v>77</v>
      </c>
      <c r="C30" s="42">
        <v>0.11899999999999999</v>
      </c>
    </row>
    <row r="31" spans="1:3" ht="14.25" customHeight="1" x14ac:dyDescent="0.25">
      <c r="B31" s="41" t="s">
        <v>78</v>
      </c>
      <c r="C31" s="42">
        <v>3.5999999999999997E-2</v>
      </c>
    </row>
    <row r="32" spans="1:3" ht="13.2" x14ac:dyDescent="0.25">
      <c r="B32" s="45" t="s">
        <v>130</v>
      </c>
      <c r="C32" s="44">
        <f>SUM(C28:C31)</f>
        <v>1</v>
      </c>
    </row>
    <row r="33" spans="1:5" ht="15" customHeight="1" x14ac:dyDescent="0.25"/>
    <row r="34" spans="1:5" ht="15" customHeight="1" x14ac:dyDescent="0.25">
      <c r="A34" s="4" t="s">
        <v>136</v>
      </c>
    </row>
    <row r="35" spans="1:5" ht="15" customHeight="1" x14ac:dyDescent="0.25">
      <c r="A35" s="15" t="s">
        <v>74</v>
      </c>
      <c r="B35" s="9"/>
      <c r="C35" s="16"/>
    </row>
    <row r="36" spans="1:5" ht="15" customHeight="1" x14ac:dyDescent="0.25">
      <c r="B36" s="60" t="s">
        <v>92</v>
      </c>
      <c r="C36" s="25">
        <v>25</v>
      </c>
    </row>
    <row r="37" spans="1:5" ht="15" customHeight="1" x14ac:dyDescent="0.25">
      <c r="B37" s="19" t="s">
        <v>91</v>
      </c>
      <c r="C37" s="25">
        <v>43</v>
      </c>
      <c r="D37" s="20"/>
      <c r="E37" s="21"/>
    </row>
    <row r="38" spans="1:5" ht="15" customHeight="1" x14ac:dyDescent="0.25">
      <c r="B38" s="19" t="s">
        <v>90</v>
      </c>
      <c r="C38" s="25">
        <v>67</v>
      </c>
      <c r="D38" s="20"/>
      <c r="E38" s="20"/>
    </row>
    <row r="39" spans="1:5" ht="15" customHeight="1" x14ac:dyDescent="0.25">
      <c r="B39" s="19" t="s">
        <v>172</v>
      </c>
      <c r="C39" s="25">
        <v>4.01</v>
      </c>
    </row>
    <row r="40" spans="1:5" ht="15" customHeight="1" x14ac:dyDescent="0.25">
      <c r="B40" s="19" t="s">
        <v>89</v>
      </c>
      <c r="C40" s="23">
        <v>0.13</v>
      </c>
    </row>
    <row r="41" spans="1:5" ht="15" customHeight="1" x14ac:dyDescent="0.25">
      <c r="B41" s="60" t="s">
        <v>93</v>
      </c>
      <c r="C41" s="25">
        <v>22.4</v>
      </c>
    </row>
    <row r="42" spans="1:5" ht="15.75" customHeight="1" x14ac:dyDescent="0.25">
      <c r="D42" s="20"/>
    </row>
    <row r="43" spans="1:5" ht="15.75" customHeight="1" x14ac:dyDescent="0.25">
      <c r="A43" s="15" t="s">
        <v>134</v>
      </c>
      <c r="D43" s="20"/>
    </row>
    <row r="44" spans="1:5" ht="15.75" customHeight="1" x14ac:dyDescent="0.25">
      <c r="B44" s="19" t="s">
        <v>9</v>
      </c>
      <c r="C44" s="23">
        <v>3.1E-2</v>
      </c>
      <c r="D44" s="20"/>
    </row>
    <row r="45" spans="1:5" ht="15.75" customHeight="1" x14ac:dyDescent="0.25">
      <c r="B45" s="19" t="s">
        <v>11</v>
      </c>
      <c r="C45" s="23">
        <v>0.109</v>
      </c>
      <c r="D45" s="20"/>
    </row>
    <row r="46" spans="1:5" ht="15.75" customHeight="1" x14ac:dyDescent="0.25">
      <c r="B46" s="19" t="s">
        <v>12</v>
      </c>
      <c r="C46" s="23">
        <v>0.36499999999999999</v>
      </c>
      <c r="D46" s="20"/>
      <c r="E46" s="21"/>
    </row>
    <row r="47" spans="1:5" ht="15" customHeight="1" x14ac:dyDescent="0.25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25">
      <c r="D48" s="20"/>
    </row>
    <row r="49" spans="1:4" ht="15.75" customHeight="1" x14ac:dyDescent="0.25">
      <c r="A49" s="15" t="s">
        <v>72</v>
      </c>
      <c r="D49" s="20"/>
    </row>
    <row r="50" spans="1:4" ht="15.75" customHeight="1" x14ac:dyDescent="0.25">
      <c r="B50" s="19" t="s">
        <v>125</v>
      </c>
      <c r="C50" s="7">
        <v>1.66</v>
      </c>
      <c r="D50" s="20"/>
    </row>
    <row r="51" spans="1:4" ht="15" customHeight="1" x14ac:dyDescent="0.25">
      <c r="B51" s="19" t="s">
        <v>126</v>
      </c>
      <c r="C51" s="7">
        <v>1.66</v>
      </c>
    </row>
    <row r="52" spans="1:4" ht="15.75" customHeight="1" x14ac:dyDescent="0.25">
      <c r="B52" s="19" t="s">
        <v>127</v>
      </c>
      <c r="C52" s="7">
        <v>5.64</v>
      </c>
    </row>
    <row r="53" spans="1:4" ht="15.75" customHeight="1" x14ac:dyDescent="0.25">
      <c r="B53" s="19" t="s">
        <v>128</v>
      </c>
      <c r="C53" s="7">
        <v>5.43</v>
      </c>
    </row>
    <row r="54" spans="1:4" ht="15.75" customHeight="1" x14ac:dyDescent="0.25">
      <c r="B54" s="19" t="s">
        <v>129</v>
      </c>
      <c r="C54" s="7">
        <v>1.91</v>
      </c>
    </row>
    <row r="56" spans="1:4" ht="15.75" customHeight="1" x14ac:dyDescent="0.25">
      <c r="A56" s="15" t="s">
        <v>135</v>
      </c>
    </row>
    <row r="57" spans="1:4" ht="15.75" customHeight="1" x14ac:dyDescent="0.25">
      <c r="B57" s="9" t="s">
        <v>111</v>
      </c>
      <c r="C57" s="24">
        <v>0.2</v>
      </c>
    </row>
    <row r="58" spans="1:4" ht="15.75" customHeight="1" x14ac:dyDescent="0.25">
      <c r="B58" s="19" t="s">
        <v>133</v>
      </c>
      <c r="C58" s="24">
        <v>0.42</v>
      </c>
    </row>
    <row r="62" spans="1:4" ht="15.75" customHeight="1" x14ac:dyDescent="0.25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>
      <selection activeCell="C2" sqref="C2"/>
    </sheetView>
  </sheetViews>
  <sheetFormatPr defaultColWidth="14.44140625" defaultRowHeight="15.75" customHeight="1" x14ac:dyDescent="0.25"/>
  <cols>
    <col min="1" max="1" width="8.44140625" style="15" customWidth="1"/>
    <col min="2" max="10" width="16.88671875" style="15" customWidth="1"/>
    <col min="11" max="16384" width="14.44140625" style="15"/>
  </cols>
  <sheetData>
    <row r="1" spans="1:10" s="28" customFormat="1" ht="30" customHeight="1" x14ac:dyDescent="0.2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25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25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25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25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25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25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25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25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25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25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25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25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25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25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25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25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25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25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25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25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25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25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25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25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25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25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25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25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25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25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25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25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25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25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25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25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25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25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25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2" sqref="A2"/>
    </sheetView>
  </sheetViews>
  <sheetFormatPr defaultColWidth="14.441406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2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2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2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2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2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2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2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2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2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2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2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2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2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2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2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2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2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5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4" t="s">
        <v>119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25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25">
      <c r="B6" s="17"/>
      <c r="C6" s="40"/>
      <c r="D6" s="40"/>
      <c r="E6" s="40"/>
      <c r="F6" s="40"/>
      <c r="G6" s="40"/>
    </row>
    <row r="7" spans="1:15" ht="15.75" customHeight="1" x14ac:dyDescent="0.25">
      <c r="B7" s="17"/>
      <c r="C7" s="40"/>
      <c r="D7" s="40"/>
      <c r="E7" s="40"/>
      <c r="F7" s="40"/>
      <c r="G7" s="40"/>
    </row>
    <row r="8" spans="1:15" ht="15.75" customHeight="1" x14ac:dyDescent="0.25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25">
      <c r="B9" s="9" t="s">
        <v>122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25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25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2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5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2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25">
      <c r="C16" s="10"/>
      <c r="D16" s="10"/>
      <c r="E16" s="10"/>
      <c r="F16" s="10"/>
      <c r="G16" s="10"/>
    </row>
    <row r="17" spans="3:7" ht="15.75" customHeight="1" x14ac:dyDescent="0.2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A2" sqref="A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5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25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25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25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5">
      <c r="B3" s="17"/>
    </row>
    <row r="4" spans="1:11" x14ac:dyDescent="0.25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B5" s="17"/>
    </row>
    <row r="6" spans="1:11" x14ac:dyDescent="0.25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5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5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5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5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5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defaultColWidth="11.44140625" defaultRowHeight="13.2" x14ac:dyDescent="0.25"/>
  <cols>
    <col min="1" max="1" width="17" style="53" customWidth="1"/>
    <col min="2" max="2" width="19.109375" style="53" customWidth="1"/>
    <col min="3" max="3" width="13.44140625" style="53" customWidth="1"/>
    <col min="4" max="16384" width="11.44140625" style="53"/>
  </cols>
  <sheetData>
    <row r="1" spans="1:5" x14ac:dyDescent="0.25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25">
      <c r="A2" s="67" t="s">
        <v>174</v>
      </c>
      <c r="B2" s="64" t="s">
        <v>32</v>
      </c>
      <c r="C2" s="66"/>
      <c r="D2" s="66"/>
      <c r="E2" s="86" t="str">
        <f>IF(E$7="","",E$7)</f>
        <v/>
      </c>
    </row>
    <row r="3" spans="1:5" x14ac:dyDescent="0.25">
      <c r="A3" s="65"/>
      <c r="B3" s="64" t="s">
        <v>1</v>
      </c>
      <c r="C3" s="66" t="s">
        <v>197</v>
      </c>
      <c r="D3" s="66"/>
      <c r="E3" s="86" t="str">
        <f>IF(E$7="","",E$7)</f>
        <v/>
      </c>
    </row>
    <row r="4" spans="1:5" x14ac:dyDescent="0.25">
      <c r="A4" s="65"/>
      <c r="B4" s="64" t="s">
        <v>2</v>
      </c>
      <c r="C4" s="66" t="s">
        <v>197</v>
      </c>
      <c r="D4" s="66"/>
      <c r="E4" s="86" t="str">
        <f>IF(E$7="","",E$7)</f>
        <v/>
      </c>
    </row>
    <row r="5" spans="1:5" x14ac:dyDescent="0.25">
      <c r="A5" s="65"/>
      <c r="B5" s="64" t="s">
        <v>3</v>
      </c>
      <c r="C5" s="66" t="s">
        <v>197</v>
      </c>
      <c r="D5" s="66"/>
      <c r="E5" s="86" t="str">
        <f>IF(E$7="","",E$7)</f>
        <v/>
      </c>
    </row>
    <row r="6" spans="1:5" x14ac:dyDescent="0.25">
      <c r="A6" s="65"/>
      <c r="B6" s="64" t="s">
        <v>4</v>
      </c>
      <c r="C6" s="66" t="s">
        <v>197</v>
      </c>
      <c r="D6" s="66"/>
      <c r="E6" s="86" t="str">
        <f>IF(E$7="","",E$7)</f>
        <v/>
      </c>
    </row>
    <row r="7" spans="1:5" x14ac:dyDescent="0.25">
      <c r="A7" s="65"/>
      <c r="B7" s="64" t="s">
        <v>173</v>
      </c>
      <c r="C7" s="63"/>
      <c r="D7" s="62"/>
      <c r="E7" s="66"/>
    </row>
    <row r="9" spans="1:5" x14ac:dyDescent="0.25">
      <c r="A9" s="67" t="s">
        <v>202</v>
      </c>
      <c r="B9" s="64" t="s">
        <v>32</v>
      </c>
      <c r="C9" s="66"/>
      <c r="D9" s="66" t="s">
        <v>197</v>
      </c>
      <c r="E9" s="86" t="str">
        <f>IF(E$7="","",E$7)</f>
        <v/>
      </c>
    </row>
    <row r="10" spans="1:5" x14ac:dyDescent="0.25">
      <c r="A10" s="65"/>
      <c r="B10" s="64" t="s">
        <v>1</v>
      </c>
      <c r="C10" s="66"/>
      <c r="D10" s="66"/>
      <c r="E10" s="86" t="str">
        <f>IF(E$7="","",E$7)</f>
        <v/>
      </c>
    </row>
    <row r="11" spans="1:5" x14ac:dyDescent="0.25">
      <c r="A11" s="65"/>
      <c r="B11" s="64" t="s">
        <v>2</v>
      </c>
      <c r="C11" s="66"/>
      <c r="D11" s="66"/>
      <c r="E11" s="86" t="str">
        <f>IF(E$7="","",E$7)</f>
        <v/>
      </c>
    </row>
    <row r="12" spans="1:5" x14ac:dyDescent="0.25">
      <c r="A12" s="65"/>
      <c r="B12" s="64" t="s">
        <v>3</v>
      </c>
      <c r="C12" s="66"/>
      <c r="D12" s="66"/>
      <c r="E12" s="86" t="str">
        <f>IF(E$7="","",E$7)</f>
        <v/>
      </c>
    </row>
    <row r="13" spans="1:5" x14ac:dyDescent="0.25">
      <c r="A13" s="65"/>
      <c r="B13" s="64" t="s">
        <v>4</v>
      </c>
      <c r="C13" s="66"/>
      <c r="D13" s="66"/>
      <c r="E13" s="86" t="str">
        <f>IF(E$7="","",E$7)</f>
        <v/>
      </c>
    </row>
    <row r="14" spans="1:5" x14ac:dyDescent="0.25">
      <c r="A14" s="65"/>
      <c r="B14" s="64" t="s">
        <v>173</v>
      </c>
      <c r="C14" s="63"/>
      <c r="D14" s="62"/>
      <c r="E14" s="66"/>
    </row>
    <row r="16" spans="1:5" x14ac:dyDescent="0.25">
      <c r="A16" s="67" t="s">
        <v>203</v>
      </c>
      <c r="B16" s="64" t="s">
        <v>32</v>
      </c>
      <c r="C16" s="66"/>
      <c r="D16" s="66" t="s">
        <v>197</v>
      </c>
      <c r="E16" s="86" t="str">
        <f>IF(E$7="","",E$7)</f>
        <v/>
      </c>
    </row>
    <row r="17" spans="1:5" x14ac:dyDescent="0.25">
      <c r="A17" s="65"/>
      <c r="B17" s="64" t="s">
        <v>1</v>
      </c>
      <c r="C17" s="66"/>
      <c r="D17" s="66" t="s">
        <v>197</v>
      </c>
      <c r="E17" s="86" t="str">
        <f>IF(E$7="","",E$7)</f>
        <v/>
      </c>
    </row>
    <row r="18" spans="1:5" x14ac:dyDescent="0.25">
      <c r="A18" s="65"/>
      <c r="B18" s="64" t="s">
        <v>2</v>
      </c>
      <c r="C18" s="66"/>
      <c r="D18" s="66" t="s">
        <v>197</v>
      </c>
      <c r="E18" s="86" t="str">
        <f>IF(E$7="","",E$7)</f>
        <v/>
      </c>
    </row>
    <row r="19" spans="1:5" x14ac:dyDescent="0.25">
      <c r="A19" s="65"/>
      <c r="B19" s="64" t="s">
        <v>3</v>
      </c>
      <c r="C19" s="66"/>
      <c r="D19" s="66" t="s">
        <v>197</v>
      </c>
      <c r="E19" s="86" t="str">
        <f>IF(E$7="","",E$7)</f>
        <v/>
      </c>
    </row>
    <row r="20" spans="1:5" x14ac:dyDescent="0.25">
      <c r="A20" s="65"/>
      <c r="B20" s="64" t="s">
        <v>4</v>
      </c>
      <c r="C20" s="66"/>
      <c r="D20" s="66" t="s">
        <v>197</v>
      </c>
      <c r="E20" s="86" t="str">
        <f>IF(E$7="","",E$7)</f>
        <v/>
      </c>
    </row>
    <row r="21" spans="1:5" x14ac:dyDescent="0.25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zoomScale="145" zoomScaleNormal="145" workbookViewId="0">
      <selection activeCell="C8" sqref="C8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90" t="s">
        <v>165</v>
      </c>
      <c r="B1" s="69" t="s">
        <v>182</v>
      </c>
      <c r="C1" s="91" t="s">
        <v>183</v>
      </c>
      <c r="D1" s="91" t="s">
        <v>187</v>
      </c>
    </row>
    <row r="2" spans="1:4" x14ac:dyDescent="0.25">
      <c r="A2" s="91" t="s">
        <v>69</v>
      </c>
      <c r="B2" s="64" t="s">
        <v>67</v>
      </c>
      <c r="C2" s="64" t="s">
        <v>184</v>
      </c>
      <c r="D2" s="66"/>
    </row>
    <row r="3" spans="1:4" x14ac:dyDescent="0.25">
      <c r="A3" s="91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36"/>
  <sheetViews>
    <sheetView workbookViewId="0">
      <selection activeCell="F11" sqref="F11"/>
    </sheetView>
  </sheetViews>
  <sheetFormatPr defaultColWidth="14.44140625" defaultRowHeight="15.75" customHeight="1" x14ac:dyDescent="0.25"/>
  <cols>
    <col min="1" max="1" width="56" style="70" customWidth="1"/>
    <col min="2" max="2" width="20" style="54" customWidth="1"/>
    <col min="3" max="3" width="20.44140625" style="53" customWidth="1"/>
    <col min="4" max="4" width="20.109375" style="53" customWidth="1"/>
    <col min="5" max="16384" width="14.44140625" style="53"/>
  </cols>
  <sheetData>
    <row r="1" spans="1:5" ht="26.4" x14ac:dyDescent="0.25">
      <c r="A1" s="79" t="s">
        <v>69</v>
      </c>
      <c r="B1" s="94" t="str">
        <f>"Baseline ("&amp;start_year&amp;") coverage"</f>
        <v>Baseline (2017) coverage</v>
      </c>
      <c r="C1" s="78" t="s">
        <v>204</v>
      </c>
      <c r="D1" s="77" t="s">
        <v>205</v>
      </c>
    </row>
    <row r="2" spans="1:5" ht="15.75" customHeight="1" x14ac:dyDescent="0.25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25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25">
      <c r="A4" s="70" t="s">
        <v>61</v>
      </c>
      <c r="B4" s="71">
        <v>0</v>
      </c>
      <c r="C4" s="71">
        <v>0.95</v>
      </c>
      <c r="D4" s="72">
        <v>90</v>
      </c>
      <c r="E4" s="61"/>
    </row>
    <row r="5" spans="1:5" ht="15.75" customHeight="1" x14ac:dyDescent="0.25">
      <c r="A5" s="70" t="s">
        <v>201</v>
      </c>
      <c r="B5" s="71">
        <v>0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25">
      <c r="A6" s="70" t="s">
        <v>63</v>
      </c>
      <c r="B6" s="71">
        <v>0.36</v>
      </c>
      <c r="C6" s="71">
        <v>0.95</v>
      </c>
      <c r="D6" s="72">
        <v>0.25</v>
      </c>
      <c r="E6" s="75"/>
    </row>
    <row r="7" spans="1:5" ht="15.75" customHeight="1" x14ac:dyDescent="0.25">
      <c r="A7" s="89" t="s">
        <v>189</v>
      </c>
      <c r="B7" s="71">
        <v>0</v>
      </c>
      <c r="C7" s="71">
        <v>0.95</v>
      </c>
      <c r="D7" s="72">
        <v>0.73</v>
      </c>
    </row>
    <row r="8" spans="1:5" ht="15.75" customHeight="1" x14ac:dyDescent="0.25">
      <c r="A8" s="89" t="s">
        <v>190</v>
      </c>
      <c r="B8" s="71">
        <v>0</v>
      </c>
      <c r="C8" s="71">
        <v>0.95</v>
      </c>
      <c r="D8" s="72">
        <v>1.78</v>
      </c>
    </row>
    <row r="9" spans="1:5" ht="15.75" customHeight="1" x14ac:dyDescent="0.25">
      <c r="A9" s="89" t="s">
        <v>191</v>
      </c>
      <c r="B9" s="71">
        <v>0</v>
      </c>
      <c r="C9" s="71">
        <v>0.95</v>
      </c>
      <c r="D9" s="72">
        <v>0.24</v>
      </c>
    </row>
    <row r="10" spans="1:5" ht="15.75" customHeight="1" x14ac:dyDescent="0.25">
      <c r="A10" s="89" t="s">
        <v>192</v>
      </c>
      <c r="B10" s="71">
        <v>0</v>
      </c>
      <c r="C10" s="71">
        <v>0.95</v>
      </c>
      <c r="D10" s="72">
        <v>0.55000000000000004</v>
      </c>
    </row>
    <row r="11" spans="1:5" ht="15.75" customHeight="1" x14ac:dyDescent="0.25">
      <c r="A11" s="14" t="s">
        <v>188</v>
      </c>
      <c r="B11" s="71">
        <v>0</v>
      </c>
      <c r="C11" s="71">
        <v>0.95</v>
      </c>
      <c r="D11" s="72">
        <v>0.73</v>
      </c>
    </row>
    <row r="12" spans="1:5" ht="15.75" customHeight="1" x14ac:dyDescent="0.25">
      <c r="A12" s="14" t="s">
        <v>193</v>
      </c>
      <c r="B12" s="71">
        <v>0</v>
      </c>
      <c r="C12" s="71">
        <v>0.95</v>
      </c>
      <c r="D12" s="72">
        <v>1.78</v>
      </c>
    </row>
    <row r="13" spans="1:5" ht="15.75" customHeight="1" x14ac:dyDescent="0.25">
      <c r="A13" s="70" t="s">
        <v>57</v>
      </c>
      <c r="B13" s="71">
        <v>0.34599999999999997</v>
      </c>
      <c r="C13" s="71">
        <v>0.95</v>
      </c>
      <c r="D13" s="72">
        <v>2.06</v>
      </c>
      <c r="E13" s="61"/>
    </row>
    <row r="14" spans="1:5" ht="15.75" customHeight="1" x14ac:dyDescent="0.25">
      <c r="A14" s="70" t="s">
        <v>47</v>
      </c>
      <c r="B14" s="71">
        <v>0.80800000000000005</v>
      </c>
      <c r="C14" s="71">
        <v>0.95</v>
      </c>
      <c r="D14" s="72">
        <v>0.05</v>
      </c>
      <c r="E14" s="61"/>
    </row>
    <row r="15" spans="1:5" ht="15.9" customHeight="1" x14ac:dyDescent="0.25">
      <c r="A15" s="70" t="s">
        <v>174</v>
      </c>
      <c r="B15" s="71">
        <v>0</v>
      </c>
      <c r="C15" s="71">
        <v>0.95</v>
      </c>
      <c r="D15" s="88">
        <f>SUMPRODUCT(('IYCF cost'!$C$2:$E$6)*('IYCF packages'!$C$2:$E$6&lt;&gt;""))</f>
        <v>3.66</v>
      </c>
    </row>
    <row r="16" spans="1:5" ht="15.75" customHeight="1" x14ac:dyDescent="0.25">
      <c r="A16" s="70" t="s">
        <v>202</v>
      </c>
      <c r="B16" s="71">
        <v>0</v>
      </c>
      <c r="C16" s="71">
        <v>0.95</v>
      </c>
      <c r="D16" s="88">
        <f>SUMPRODUCT(('IYCF cost'!$C$2:$E$6)*('IYCF packages'!$C$9:$E$13&lt;&gt;""))</f>
        <v>3.78</v>
      </c>
    </row>
    <row r="17" spans="1:5" ht="15.75" customHeight="1" x14ac:dyDescent="0.25">
      <c r="A17" s="70" t="s">
        <v>203</v>
      </c>
      <c r="B17" s="71">
        <v>0</v>
      </c>
      <c r="C17" s="71">
        <v>0.95</v>
      </c>
      <c r="D17" s="88">
        <f>SUMPRODUCT(('IYCF cost'!$C$2:$E$6)*('IYCF packages'!$C$16:$E$20&lt;&gt;""))</f>
        <v>14.270000000000001</v>
      </c>
    </row>
    <row r="18" spans="1:5" ht="15.75" customHeight="1" x14ac:dyDescent="0.25">
      <c r="A18" s="70" t="s">
        <v>199</v>
      </c>
      <c r="B18" s="71">
        <v>0</v>
      </c>
      <c r="C18" s="71">
        <v>0.95</v>
      </c>
      <c r="D18" s="72">
        <v>8.84</v>
      </c>
    </row>
    <row r="19" spans="1:5" ht="15.75" customHeight="1" x14ac:dyDescent="0.25">
      <c r="A19" s="70" t="s">
        <v>137</v>
      </c>
      <c r="B19" s="71">
        <v>0</v>
      </c>
      <c r="C19" s="71">
        <v>0.95</v>
      </c>
      <c r="D19" s="72">
        <v>50</v>
      </c>
      <c r="E19" s="61"/>
    </row>
    <row r="20" spans="1:5" ht="15.75" customHeight="1" x14ac:dyDescent="0.25">
      <c r="A20" s="70" t="s">
        <v>34</v>
      </c>
      <c r="B20" s="71">
        <v>0.50800000000000001</v>
      </c>
      <c r="C20" s="71">
        <v>0.95</v>
      </c>
      <c r="D20" s="72">
        <v>2.61</v>
      </c>
      <c r="E20" s="61"/>
    </row>
    <row r="21" spans="1:5" ht="15.75" customHeight="1" x14ac:dyDescent="0.25">
      <c r="A21" s="70" t="s">
        <v>88</v>
      </c>
      <c r="B21" s="71">
        <v>0</v>
      </c>
      <c r="C21" s="71">
        <v>0.95</v>
      </c>
      <c r="D21" s="72">
        <v>1</v>
      </c>
      <c r="E21" s="61"/>
    </row>
    <row r="22" spans="1:5" ht="15.75" customHeight="1" x14ac:dyDescent="0.25">
      <c r="A22" s="70" t="s">
        <v>87</v>
      </c>
      <c r="B22" s="71">
        <v>0</v>
      </c>
      <c r="C22" s="71">
        <v>0.95</v>
      </c>
      <c r="D22" s="72">
        <v>1</v>
      </c>
      <c r="E22" s="74"/>
    </row>
    <row r="23" spans="1:5" ht="15.75" customHeight="1" x14ac:dyDescent="0.25">
      <c r="A23" s="70" t="s">
        <v>138</v>
      </c>
      <c r="B23" s="71">
        <v>0.1</v>
      </c>
      <c r="C23" s="71">
        <v>0.95</v>
      </c>
      <c r="D23" s="72">
        <v>4.6500000000000004</v>
      </c>
      <c r="E23" s="61"/>
    </row>
    <row r="24" spans="1:5" ht="15.75" customHeight="1" x14ac:dyDescent="0.25">
      <c r="A24" s="70" t="s">
        <v>59</v>
      </c>
      <c r="B24" s="71">
        <v>0.3538</v>
      </c>
      <c r="C24" s="71">
        <v>0.95</v>
      </c>
      <c r="D24" s="72">
        <v>3.78</v>
      </c>
      <c r="E24" s="61"/>
    </row>
    <row r="25" spans="1:5" ht="15.75" customHeight="1" x14ac:dyDescent="0.25">
      <c r="A25" s="70" t="s">
        <v>84</v>
      </c>
      <c r="B25" s="71">
        <v>0</v>
      </c>
      <c r="C25" s="71">
        <v>0.95</v>
      </c>
      <c r="D25" s="72">
        <v>1</v>
      </c>
    </row>
    <row r="26" spans="1:5" ht="15.75" customHeight="1" x14ac:dyDescent="0.25">
      <c r="A26" s="70" t="s">
        <v>58</v>
      </c>
      <c r="B26" s="71">
        <v>0</v>
      </c>
      <c r="C26" s="71">
        <v>0.95</v>
      </c>
      <c r="D26" s="72">
        <v>48</v>
      </c>
    </row>
    <row r="27" spans="1:5" ht="15.75" customHeight="1" x14ac:dyDescent="0.25">
      <c r="A27" s="70" t="s">
        <v>67</v>
      </c>
      <c r="B27" s="71">
        <v>0</v>
      </c>
      <c r="C27" s="71">
        <v>0.95</v>
      </c>
      <c r="D27" s="73">
        <f>90*AVERAGE('Incidence of conditions'!B4:F4) + 40*AVERAGE('Incidence of conditions'!B3:F3)*IF(ISBLANK(manage_mam), 0, 1)</f>
        <v>5.2956558655829511</v>
      </c>
    </row>
    <row r="28" spans="1:5" ht="15.75" customHeight="1" x14ac:dyDescent="0.25">
      <c r="A28" s="70" t="s">
        <v>28</v>
      </c>
      <c r="B28" s="71">
        <v>0.89970000000000006</v>
      </c>
      <c r="C28" s="71">
        <v>0.95</v>
      </c>
      <c r="D28" s="72">
        <v>0.41</v>
      </c>
    </row>
    <row r="29" spans="1:5" ht="15.75" customHeight="1" x14ac:dyDescent="0.25">
      <c r="A29" s="70" t="s">
        <v>83</v>
      </c>
      <c r="B29" s="71">
        <v>0.80700000000000005</v>
      </c>
      <c r="C29" s="71">
        <v>0.95</v>
      </c>
      <c r="D29" s="72">
        <v>0.9</v>
      </c>
    </row>
    <row r="30" spans="1:5" ht="15.75" customHeight="1" x14ac:dyDescent="0.25">
      <c r="A30" s="70" t="s">
        <v>82</v>
      </c>
      <c r="B30" s="71">
        <v>0.73199999999999998</v>
      </c>
      <c r="C30" s="71">
        <v>0.95</v>
      </c>
      <c r="D30" s="72">
        <v>0.9</v>
      </c>
    </row>
    <row r="31" spans="1:5" ht="15.75" customHeight="1" x14ac:dyDescent="0.25">
      <c r="A31" s="70" t="s">
        <v>81</v>
      </c>
      <c r="B31" s="71">
        <v>0.316</v>
      </c>
      <c r="C31" s="71">
        <v>0.95</v>
      </c>
      <c r="D31" s="72">
        <v>79</v>
      </c>
    </row>
    <row r="32" spans="1:5" ht="15.75" customHeight="1" x14ac:dyDescent="0.25">
      <c r="A32" s="70" t="s">
        <v>79</v>
      </c>
      <c r="B32" s="71">
        <v>0.59699999999999998</v>
      </c>
      <c r="C32" s="71">
        <v>0.95</v>
      </c>
      <c r="D32" s="72">
        <v>31</v>
      </c>
    </row>
    <row r="33" spans="1:6" s="54" customFormat="1" ht="15.75" customHeight="1" x14ac:dyDescent="0.25">
      <c r="A33" s="70" t="s">
        <v>80</v>
      </c>
      <c r="B33" s="71">
        <v>0.19900000000000001</v>
      </c>
      <c r="C33" s="71">
        <v>0.95</v>
      </c>
      <c r="D33" s="72">
        <v>102</v>
      </c>
      <c r="F33" s="53"/>
    </row>
    <row r="34" spans="1:6" ht="15.75" customHeight="1" x14ac:dyDescent="0.25">
      <c r="A34" s="70" t="s">
        <v>85</v>
      </c>
      <c r="B34" s="71">
        <v>0.13400000000000001</v>
      </c>
      <c r="C34" s="71">
        <v>0.95</v>
      </c>
      <c r="D34" s="72">
        <v>5.53</v>
      </c>
    </row>
    <row r="35" spans="1:6" ht="15.75" customHeight="1" x14ac:dyDescent="0.25">
      <c r="A35" s="70" t="s">
        <v>60</v>
      </c>
      <c r="B35" s="71">
        <v>0</v>
      </c>
      <c r="C35" s="71">
        <v>0.95</v>
      </c>
      <c r="D35" s="72">
        <v>1</v>
      </c>
    </row>
    <row r="36" spans="1:6" ht="15.75" customHeight="1" x14ac:dyDescent="0.25">
      <c r="F36" s="54"/>
    </row>
  </sheetData>
  <sortState ref="A2:D35">
    <sortCondition ref="A2:A35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A2" sqref="A2"/>
    </sheetView>
  </sheetViews>
  <sheetFormatPr defaultColWidth="10.88671875" defaultRowHeight="15.6" x14ac:dyDescent="0.3"/>
  <cols>
    <col min="1" max="1" width="18.6640625" style="80" customWidth="1"/>
    <col min="2" max="16384" width="10.88671875" style="80"/>
  </cols>
  <sheetData>
    <row r="1" spans="1:5" ht="53.4" x14ac:dyDescent="0.3">
      <c r="A1" s="85" t="s">
        <v>198</v>
      </c>
      <c r="B1" s="84" t="s">
        <v>178</v>
      </c>
      <c r="C1" s="84" t="s">
        <v>177</v>
      </c>
      <c r="D1" s="84" t="s">
        <v>176</v>
      </c>
      <c r="E1" s="84" t="s">
        <v>175</v>
      </c>
    </row>
    <row r="2" spans="1:5" x14ac:dyDescent="0.3">
      <c r="A2" s="83" t="s">
        <v>165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3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3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3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3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3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C4" sqref="C4"/>
    </sheetView>
  </sheetViews>
  <sheetFormatPr defaultColWidth="11.44140625" defaultRowHeight="13.2" x14ac:dyDescent="0.25"/>
  <cols>
    <col min="1" max="1" width="53" style="70" bestFit="1" customWidth="1"/>
    <col min="2" max="2" width="47.88671875" style="53" customWidth="1"/>
    <col min="3" max="3" width="42.44140625" style="53" customWidth="1"/>
    <col min="4" max="16384" width="11.44140625" style="53"/>
  </cols>
  <sheetData>
    <row r="1" spans="1:3" x14ac:dyDescent="0.25">
      <c r="A1" s="58" t="s">
        <v>69</v>
      </c>
      <c r="B1" s="58" t="s">
        <v>181</v>
      </c>
      <c r="C1" s="58" t="s">
        <v>180</v>
      </c>
    </row>
    <row r="2" spans="1:3" x14ac:dyDescent="0.25">
      <c r="A2" s="14" t="s">
        <v>188</v>
      </c>
      <c r="B2" s="66" t="s">
        <v>59</v>
      </c>
      <c r="C2" s="66"/>
    </row>
    <row r="3" spans="1:3" x14ac:dyDescent="0.25">
      <c r="A3" s="14" t="s">
        <v>193</v>
      </c>
      <c r="B3" s="66" t="s">
        <v>59</v>
      </c>
      <c r="C3" s="66"/>
    </row>
    <row r="4" spans="1:3" x14ac:dyDescent="0.25">
      <c r="A4" s="70" t="s">
        <v>58</v>
      </c>
      <c r="B4" s="66" t="s">
        <v>137</v>
      </c>
      <c r="C4" s="66"/>
    </row>
    <row r="5" spans="1:3" x14ac:dyDescent="0.25">
      <c r="A5" s="70" t="s">
        <v>138</v>
      </c>
      <c r="B5" s="66" t="s">
        <v>137</v>
      </c>
      <c r="C5" s="66"/>
    </row>
    <row r="11" spans="1:3" x14ac:dyDescent="0.25">
      <c r="A11" s="49"/>
    </row>
    <row r="12" spans="1:3" x14ac:dyDescent="0.25">
      <c r="A12" s="49"/>
    </row>
    <row r="13" spans="1:3" x14ac:dyDescent="0.25">
      <c r="A13" s="49"/>
    </row>
    <row r="14" spans="1:3" x14ac:dyDescent="0.25">
      <c r="A14" s="49"/>
    </row>
    <row r="15" spans="1:3" x14ac:dyDescent="0.25">
      <c r="A15" s="49"/>
    </row>
    <row r="16" spans="1:3" x14ac:dyDescent="0.25">
      <c r="A16" s="49"/>
    </row>
    <row r="17" spans="1:1" x14ac:dyDescent="0.25">
      <c r="A17" s="49"/>
    </row>
    <row r="18" spans="1:1" x14ac:dyDescent="0.2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53" customWidth="1"/>
    <col min="2" max="16384" width="11.44140625" style="53"/>
  </cols>
  <sheetData>
    <row r="1" spans="1:1" x14ac:dyDescent="0.25">
      <c r="A1" s="58" t="s">
        <v>69</v>
      </c>
    </row>
    <row r="2" spans="1:1" x14ac:dyDescent="0.25">
      <c r="A2" s="66" t="s">
        <v>201</v>
      </c>
    </row>
    <row r="3" spans="1:1" x14ac:dyDescent="0.25">
      <c r="A3" s="66" t="s">
        <v>57</v>
      </c>
    </row>
    <row r="4" spans="1:1" x14ac:dyDescent="0.25">
      <c r="A4" s="66" t="s">
        <v>34</v>
      </c>
    </row>
    <row r="5" spans="1:1" x14ac:dyDescent="0.25">
      <c r="A5" s="66" t="s">
        <v>83</v>
      </c>
    </row>
    <row r="6" spans="1:1" x14ac:dyDescent="0.25">
      <c r="A6" s="66" t="s">
        <v>82</v>
      </c>
    </row>
    <row r="7" spans="1:1" x14ac:dyDescent="0.25">
      <c r="A7" s="66" t="s">
        <v>81</v>
      </c>
    </row>
    <row r="8" spans="1:1" x14ac:dyDescent="0.25">
      <c r="A8" s="66" t="s">
        <v>79</v>
      </c>
    </row>
    <row r="9" spans="1:1" x14ac:dyDescent="0.25">
      <c r="A9" s="66" t="s">
        <v>80</v>
      </c>
    </row>
    <row r="10" spans="1:1" x14ac:dyDescent="0.25">
      <c r="A10" s="66"/>
    </row>
    <row r="11" spans="1:1" x14ac:dyDescent="0.25">
      <c r="A11" s="66"/>
    </row>
    <row r="12" spans="1:1" x14ac:dyDescent="0.25">
      <c r="A12" s="66"/>
    </row>
    <row r="13" spans="1:1" x14ac:dyDescent="0.25">
      <c r="A13" s="66"/>
    </row>
    <row r="14" spans="1:1" x14ac:dyDescent="0.25">
      <c r="A14" s="66"/>
    </row>
    <row r="15" spans="1:1" x14ac:dyDescent="0.25">
      <c r="A15" s="66"/>
    </row>
    <row r="16" spans="1:1" x14ac:dyDescent="0.25">
      <c r="A16" s="66"/>
    </row>
    <row r="17" spans="1:1" x14ac:dyDescent="0.25">
      <c r="A17" s="66"/>
    </row>
    <row r="18" spans="1:1" x14ac:dyDescent="0.25">
      <c r="A18" s="66"/>
    </row>
    <row r="19" spans="1:1" x14ac:dyDescent="0.2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2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2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C11" sqref="C11:G1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49" t="s">
        <v>84</v>
      </c>
      <c r="C7" s="51">
        <f>diarrhoea_1mo/26</f>
        <v>6.3846153846153844E-2</v>
      </c>
      <c r="D7" s="51">
        <f>diarrhoea_1_5mo/26</f>
        <v>6.3846153846153844E-2</v>
      </c>
      <c r="E7" s="51">
        <f>diarrhoea_6_11mo/26</f>
        <v>0.21692307692307691</v>
      </c>
      <c r="F7" s="51">
        <f>diarrhoea_12_23mo/26</f>
        <v>0.20884615384615385</v>
      </c>
      <c r="G7" s="51">
        <f>diarrhoea_24_59mo/26</f>
        <v>7.3461538461538453E-2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2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25">
      <c r="B11" s="49" t="s">
        <v>85</v>
      </c>
      <c r="C11" s="51">
        <f>diarrhoea_1mo/26</f>
        <v>6.3846153846153844E-2</v>
      </c>
      <c r="D11" s="51">
        <f>diarrhoea_1_5mo/26</f>
        <v>6.3846153846153844E-2</v>
      </c>
      <c r="E11" s="51">
        <f>diarrhoea_6_11mo/26</f>
        <v>0.21692307692307691</v>
      </c>
      <c r="F11" s="51">
        <f>diarrhoea_12_23mo/26</f>
        <v>0.20884615384615385</v>
      </c>
      <c r="G11" s="51">
        <f>diarrhoea_24_59mo/26</f>
        <v>7.3461538461538453E-2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49"/>
    </row>
    <row r="14" spans="1:15" ht="15.75" customHeight="1" x14ac:dyDescent="0.2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2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25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25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2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2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49"/>
    </row>
    <row r="23" spans="1:15" ht="15.75" customHeight="1" x14ac:dyDescent="0.25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25">
      <c r="B24" s="89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25">
      <c r="B25" s="89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25">
      <c r="B26" s="89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25">
      <c r="B27" s="89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25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25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2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2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2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2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2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2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2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2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A6" sqref="A6"/>
    </sheetView>
  </sheetViews>
  <sheetFormatPr defaultColWidth="11.44140625" defaultRowHeight="13.2" x14ac:dyDescent="0.25"/>
  <cols>
    <col min="1" max="1" width="33.6640625" style="53" customWidth="1"/>
    <col min="2" max="2" width="12.44140625" style="53" customWidth="1"/>
    <col min="3" max="4" width="11.44140625" style="53"/>
    <col min="5" max="5" width="17.44140625" style="53" customWidth="1"/>
    <col min="6" max="16384" width="11.44140625" style="53"/>
  </cols>
  <sheetData>
    <row r="1" spans="1:5" x14ac:dyDescent="0.25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3.8" x14ac:dyDescent="0.25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3.8" x14ac:dyDescent="0.25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3.8" x14ac:dyDescent="0.25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3.8" x14ac:dyDescent="0.25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3.8" x14ac:dyDescent="0.25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3.8" x14ac:dyDescent="0.25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3.8" x14ac:dyDescent="0.25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3.8" x14ac:dyDescent="0.25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3.8" x14ac:dyDescent="0.25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2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45</vt:i4>
      </vt:variant>
    </vt:vector>
  </HeadingPairs>
  <TitlesOfParts>
    <vt:vector size="60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2018-09-24T04:01:38Z</dcterms:modified>
</cp:coreProperties>
</file>