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67497AB8-DD7D-4E51-8DE1-269994B2245A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G38" i="2"/>
  <c r="I38" i="2" s="1"/>
  <c r="A34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2" i="2" s="1"/>
  <c r="C33" i="1"/>
  <c r="C20" i="1"/>
  <c r="I2" i="2" l="1"/>
  <c r="I6" i="2"/>
  <c r="I10" i="2"/>
  <c r="A33" i="2"/>
  <c r="I4" i="2"/>
  <c r="I8" i="2"/>
  <c r="A17" i="2"/>
  <c r="A18" i="2"/>
  <c r="A39" i="2"/>
  <c r="I5" i="2"/>
  <c r="I9" i="2"/>
  <c r="A25" i="2"/>
  <c r="A26" i="2"/>
  <c r="A19" i="2"/>
  <c r="A27" i="2"/>
  <c r="A35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8" i="2"/>
  <c r="A30" i="2"/>
  <c r="D58" i="20"/>
  <c r="A38" i="2"/>
  <c r="A20" i="2"/>
  <c r="A36" i="2"/>
  <c r="A14" i="2"/>
  <c r="A22" i="2"/>
  <c r="A40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<sst xmlns="http://schemas.openxmlformats.org/spreadsheetml/2006/main" count="2092" uniqueCount="341">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</sst>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746884.828125</v>
      </c>
    </row>
    <row r="8" spans="1:3" ht="15" customHeight="1" x14ac:dyDescent="0.2">
      <c r="B8" s="7" t="s">
        <v>8</v>
      </c>
      <c r="C8" s="46">
        <v>0.50900000000000001</v>
      </c>
    </row>
    <row r="9" spans="1:3" ht="15" customHeight="1" x14ac:dyDescent="0.2">
      <c r="B9" s="7" t="s">
        <v>9</v>
      </c>
      <c r="C9" s="47">
        <v>1</v>
      </c>
    </row>
    <row r="10" spans="1:3" ht="15" customHeight="1" x14ac:dyDescent="0.2">
      <c r="B10" s="7" t="s">
        <v>10</v>
      </c>
      <c r="C10" s="47">
        <v>0.14480130195617699</v>
      </c>
    </row>
    <row r="11" spans="1:3" ht="15" customHeight="1" x14ac:dyDescent="0.2">
      <c r="B11" s="7" t="s">
        <v>11</v>
      </c>
      <c r="C11" s="46">
        <v>0.78099999999999992</v>
      </c>
    </row>
    <row r="12" spans="1:3" ht="15" customHeight="1" x14ac:dyDescent="0.2">
      <c r="B12" s="7" t="s">
        <v>12</v>
      </c>
      <c r="C12" s="46">
        <v>0.50700000000000001</v>
      </c>
    </row>
    <row r="13" spans="1:3" ht="15" customHeight="1" x14ac:dyDescent="0.2">
      <c r="B13" s="7" t="s">
        <v>13</v>
      </c>
      <c r="C13" s="46">
        <v>0.628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0.1414</v>
      </c>
    </row>
    <row r="24" spans="1:3" ht="15" customHeight="1" x14ac:dyDescent="0.2">
      <c r="B24" s="12" t="s">
        <v>22</v>
      </c>
      <c r="C24" s="47">
        <v>0.44040000000000012</v>
      </c>
    </row>
    <row r="25" spans="1:3" ht="15" customHeight="1" x14ac:dyDescent="0.2">
      <c r="B25" s="12" t="s">
        <v>23</v>
      </c>
      <c r="C25" s="47">
        <v>0.33069999999999999</v>
      </c>
    </row>
    <row r="26" spans="1:3" ht="15" customHeight="1" x14ac:dyDescent="0.2">
      <c r="B26" s="12" t="s">
        <v>24</v>
      </c>
      <c r="C26" s="47">
        <v>8.7499999999999994E-2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0.22800000000000001</v>
      </c>
    </row>
    <row r="30" spans="1:3" ht="14.25" customHeight="1" x14ac:dyDescent="0.2">
      <c r="B30" s="22" t="s">
        <v>27</v>
      </c>
      <c r="C30" s="49">
        <v>5.5999999999999987E-2</v>
      </c>
    </row>
    <row r="31" spans="1:3" ht="14.25" customHeight="1" x14ac:dyDescent="0.2">
      <c r="B31" s="22" t="s">
        <v>28</v>
      </c>
      <c r="C31" s="49">
        <v>0.10299999999999999</v>
      </c>
    </row>
    <row r="32" spans="1:3" ht="14.25" customHeight="1" x14ac:dyDescent="0.2">
      <c r="B32" s="22" t="s">
        <v>29</v>
      </c>
      <c r="C32" s="49">
        <v>0.61299999999999999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32.416897502547101</v>
      </c>
    </row>
    <row r="38" spans="1:5" ht="15" customHeight="1" x14ac:dyDescent="0.2">
      <c r="B38" s="28" t="s">
        <v>34</v>
      </c>
      <c r="C38" s="117">
        <v>62.182780398053403</v>
      </c>
      <c r="D38" s="9"/>
      <c r="E38" s="10"/>
    </row>
    <row r="39" spans="1:5" ht="15" customHeight="1" x14ac:dyDescent="0.2">
      <c r="B39" s="28" t="s">
        <v>35</v>
      </c>
      <c r="C39" s="117">
        <v>84.622621053808203</v>
      </c>
      <c r="D39" s="9"/>
      <c r="E39" s="9"/>
    </row>
    <row r="40" spans="1:5" ht="15" customHeight="1" x14ac:dyDescent="0.2">
      <c r="B40" s="28" t="s">
        <v>36</v>
      </c>
      <c r="C40" s="117">
        <v>661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24.184323089999999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2.23579E-2</v>
      </c>
      <c r="D45" s="9"/>
    </row>
    <row r="46" spans="1:5" ht="15.75" customHeight="1" x14ac:dyDescent="0.2">
      <c r="B46" s="28" t="s">
        <v>41</v>
      </c>
      <c r="C46" s="47">
        <v>0.1166238</v>
      </c>
      <c r="D46" s="9"/>
    </row>
    <row r="47" spans="1:5" ht="15.75" customHeight="1" x14ac:dyDescent="0.2">
      <c r="B47" s="28" t="s">
        <v>42</v>
      </c>
      <c r="C47" s="47">
        <v>0.21971209999999999</v>
      </c>
      <c r="D47" s="9"/>
      <c r="E47" s="10"/>
    </row>
    <row r="48" spans="1:5" ht="15" customHeight="1" x14ac:dyDescent="0.2">
      <c r="B48" s="28" t="s">
        <v>43</v>
      </c>
      <c r="C48" s="48">
        <v>0.64130619999999994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0.4494895981763255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14.607059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0.20952880774398799</v>
      </c>
      <c r="C2" s="115">
        <v>0.95</v>
      </c>
      <c r="D2" s="116">
        <v>34.501397074255429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47.355822967277753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45.537074135700493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0.19737964912578659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15.01507229777283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15.01507229777283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15.01507229777283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15.01507229777283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15.01507229777283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15.01507229777283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0.69226196289062503</v>
      </c>
      <c r="C16" s="115">
        <v>0.95</v>
      </c>
      <c r="D16" s="116">
        <v>0.21765422515374999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0.157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8.6074304579999997E-2</v>
      </c>
      <c r="C18" s="115">
        <v>0.95</v>
      </c>
      <c r="D18" s="116">
        <v>1.160813804607514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8.6074304579999997E-2</v>
      </c>
      <c r="C19" s="115">
        <v>0.95</v>
      </c>
      <c r="D19" s="116">
        <v>1.160813804607514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0.79832420350000011</v>
      </c>
      <c r="C21" s="115">
        <v>0.95</v>
      </c>
      <c r="D21" s="116">
        <v>1.6155396039007119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25.571599410358289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4.9100556870350216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0.59740204779553996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0.42978103639999998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21.725060175997658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0.2335766792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0.13500000000000001</v>
      </c>
      <c r="C29" s="115">
        <v>0.95</v>
      </c>
      <c r="D29" s="116">
        <v>59.948870706228909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1.2819039793957061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0.40073342145631469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0.621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7.1322114997143746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">
      <c r="A4" s="4" t="s">
        <v>205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0.50900000000000001</v>
      </c>
      <c r="E2" s="65">
        <f>food_insecure</f>
        <v>0.50900000000000001</v>
      </c>
      <c r="F2" s="65">
        <f>food_insecure</f>
        <v>0.50900000000000001</v>
      </c>
      <c r="G2" s="65">
        <f>food_insecure</f>
        <v>0.50900000000000001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0.50900000000000001</v>
      </c>
      <c r="F5" s="65">
        <f>food_insecure</f>
        <v>0.50900000000000001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0.50900000000000001</v>
      </c>
      <c r="F8" s="65">
        <f>food_insecure</f>
        <v>0.50900000000000001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0.50900000000000001</v>
      </c>
      <c r="F9" s="65">
        <f>food_insecure</f>
        <v>0.50900000000000001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0.50700000000000001</v>
      </c>
      <c r="E10" s="65">
        <f>IF(ISBLANK(comm_deliv), frac_children_health_facility,1)</f>
        <v>0.50700000000000001</v>
      </c>
      <c r="F10" s="65">
        <f>IF(ISBLANK(comm_deliv), frac_children_health_facility,1)</f>
        <v>0.50700000000000001</v>
      </c>
      <c r="G10" s="65">
        <f>IF(ISBLANK(comm_deliv), frac_children_health_facility,1)</f>
        <v>0.50700000000000001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0.50900000000000001</v>
      </c>
      <c r="I15" s="65">
        <f>food_insecure</f>
        <v>0.50900000000000001</v>
      </c>
      <c r="J15" s="65">
        <f>food_insecure</f>
        <v>0.50900000000000001</v>
      </c>
      <c r="K15" s="65">
        <f>food_insecure</f>
        <v>0.50900000000000001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0.78099999999999992</v>
      </c>
      <c r="I18" s="65">
        <f>frac_PW_health_facility</f>
        <v>0.78099999999999992</v>
      </c>
      <c r="J18" s="65">
        <f>frac_PW_health_facility</f>
        <v>0.78099999999999992</v>
      </c>
      <c r="K18" s="65">
        <f>frac_PW_health_facility</f>
        <v>0.78099999999999992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0.628</v>
      </c>
      <c r="M24" s="65">
        <f>famplan_unmet_need</f>
        <v>0.628</v>
      </c>
      <c r="N24" s="65">
        <f>famplan_unmet_need</f>
        <v>0.628</v>
      </c>
      <c r="O24" s="65">
        <f>famplan_unmet_need</f>
        <v>0.628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0.51045955087537753</v>
      </c>
      <c r="M25" s="65">
        <f>(1-food_insecure)*(0.49)+food_insecure*(0.7)</f>
        <v>0.59689000000000003</v>
      </c>
      <c r="N25" s="65">
        <f>(1-food_insecure)*(0.49)+food_insecure*(0.7)</f>
        <v>0.59689000000000003</v>
      </c>
      <c r="O25" s="65">
        <f>(1-food_insecure)*(0.49)+food_insecure*(0.7)</f>
        <v>0.59689000000000003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0.21876837894659035</v>
      </c>
      <c r="M26" s="65">
        <f>(1-food_insecure)*(0.21)+food_insecure*(0.3)</f>
        <v>0.25580999999999998</v>
      </c>
      <c r="N26" s="65">
        <f>(1-food_insecure)*(0.21)+food_insecure*(0.3)</f>
        <v>0.25580999999999998</v>
      </c>
      <c r="O26" s="65">
        <f>(1-food_insecure)*(0.21)+food_insecure*(0.3)</f>
        <v>0.25580999999999998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0.1259707682218551</v>
      </c>
      <c r="M27" s="65">
        <f>(1-food_insecure)*(0.3)</f>
        <v>0.14729999999999999</v>
      </c>
      <c r="N27" s="65">
        <f>(1-food_insecure)*(0.3)</f>
        <v>0.14729999999999999</v>
      </c>
      <c r="O27" s="65">
        <f>(1-food_insecure)*(0.3)</f>
        <v>0.14729999999999999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0.14480130195617699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170206.37760000001</v>
      </c>
      <c r="C2" s="53">
        <v>280000</v>
      </c>
      <c r="D2" s="53">
        <v>432000</v>
      </c>
      <c r="E2" s="53">
        <v>318000</v>
      </c>
      <c r="F2" s="53">
        <v>229000</v>
      </c>
      <c r="G2" s="14">
        <f t="shared" ref="G2:G11" si="0">C2+D2+E2+F2</f>
        <v>1259000</v>
      </c>
      <c r="H2" s="14">
        <f t="shared" ref="H2:H11" si="1">(B2 + stillbirth*B2/(1000-stillbirth))/(1-abortion)</f>
        <v>182835.13775434764</v>
      </c>
      <c r="I2" s="14">
        <f t="shared" ref="I2:I11" si="2">G2-H2</f>
        <v>1076164.8622456524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172665.00279999999</v>
      </c>
      <c r="C3" s="53">
        <v>286000</v>
      </c>
      <c r="D3" s="53">
        <v>447000</v>
      </c>
      <c r="E3" s="53">
        <v>325000</v>
      </c>
      <c r="F3" s="53">
        <v>237000</v>
      </c>
      <c r="G3" s="14">
        <f t="shared" si="0"/>
        <v>1295000</v>
      </c>
      <c r="H3" s="14">
        <f t="shared" si="1"/>
        <v>185476.18495520359</v>
      </c>
      <c r="I3" s="14">
        <f t="shared" si="2"/>
        <v>1109523.8150447963</v>
      </c>
    </row>
    <row r="4" spans="1:9" ht="15.75" customHeight="1" x14ac:dyDescent="0.2">
      <c r="A4" s="7">
        <f t="shared" si="3"/>
        <v>2023</v>
      </c>
      <c r="B4" s="52">
        <v>175099.26240000001</v>
      </c>
      <c r="C4" s="53">
        <v>292000</v>
      </c>
      <c r="D4" s="53">
        <v>463000</v>
      </c>
      <c r="E4" s="53">
        <v>332000</v>
      </c>
      <c r="F4" s="53">
        <v>244000</v>
      </c>
      <c r="G4" s="14">
        <f t="shared" si="0"/>
        <v>1331000</v>
      </c>
      <c r="H4" s="14">
        <f t="shared" si="1"/>
        <v>188091.05870771239</v>
      </c>
      <c r="I4" s="14">
        <f t="shared" si="2"/>
        <v>1142908.9412922875</v>
      </c>
    </row>
    <row r="5" spans="1:9" ht="15.75" customHeight="1" x14ac:dyDescent="0.2">
      <c r="A5" s="7">
        <f t="shared" si="3"/>
        <v>2024</v>
      </c>
      <c r="B5" s="52">
        <v>177538.6624</v>
      </c>
      <c r="C5" s="53">
        <v>298000</v>
      </c>
      <c r="D5" s="53">
        <v>480000</v>
      </c>
      <c r="E5" s="53">
        <v>340000</v>
      </c>
      <c r="F5" s="53">
        <v>252000</v>
      </c>
      <c r="G5" s="14">
        <f t="shared" si="0"/>
        <v>1370000</v>
      </c>
      <c r="H5" s="14">
        <f t="shared" si="1"/>
        <v>190711.45426119812</v>
      </c>
      <c r="I5" s="14">
        <f t="shared" si="2"/>
        <v>1179288.5457388018</v>
      </c>
    </row>
    <row r="6" spans="1:9" ht="15.75" customHeight="1" x14ac:dyDescent="0.2">
      <c r="A6" s="7">
        <f t="shared" si="3"/>
        <v>2025</v>
      </c>
      <c r="B6" s="52">
        <v>179948.99</v>
      </c>
      <c r="C6" s="53">
        <v>304000</v>
      </c>
      <c r="D6" s="53">
        <v>495000</v>
      </c>
      <c r="E6" s="53">
        <v>348000</v>
      </c>
      <c r="F6" s="53">
        <v>260000</v>
      </c>
      <c r="G6" s="14">
        <f t="shared" si="0"/>
        <v>1407000</v>
      </c>
      <c r="H6" s="14">
        <f t="shared" si="1"/>
        <v>193300.62033707087</v>
      </c>
      <c r="I6" s="14">
        <f t="shared" si="2"/>
        <v>1213699.3796629291</v>
      </c>
    </row>
    <row r="7" spans="1:9" ht="15.75" customHeight="1" x14ac:dyDescent="0.2">
      <c r="A7" s="7">
        <f t="shared" si="3"/>
        <v>2026</v>
      </c>
      <c r="B7" s="52">
        <v>182367.3542</v>
      </c>
      <c r="C7" s="53">
        <v>309000</v>
      </c>
      <c r="D7" s="53">
        <v>510000</v>
      </c>
      <c r="E7" s="53">
        <v>357000</v>
      </c>
      <c r="F7" s="53">
        <v>268000</v>
      </c>
      <c r="G7" s="14">
        <f t="shared" si="0"/>
        <v>1444000</v>
      </c>
      <c r="H7" s="14">
        <f t="shared" si="1"/>
        <v>195898.41930254971</v>
      </c>
      <c r="I7" s="14">
        <f t="shared" si="2"/>
        <v>1248101.5806974503</v>
      </c>
    </row>
    <row r="8" spans="1:9" ht="15.75" customHeight="1" x14ac:dyDescent="0.2">
      <c r="A8" s="7">
        <f t="shared" si="3"/>
        <v>2027</v>
      </c>
      <c r="B8" s="52">
        <v>184752.33960000001</v>
      </c>
      <c r="C8" s="53">
        <v>314000</v>
      </c>
      <c r="D8" s="53">
        <v>525000</v>
      </c>
      <c r="E8" s="53">
        <v>367000</v>
      </c>
      <c r="F8" s="53">
        <v>277000</v>
      </c>
      <c r="G8" s="14">
        <f t="shared" si="0"/>
        <v>1483000</v>
      </c>
      <c r="H8" s="14">
        <f t="shared" si="1"/>
        <v>198460.36286952868</v>
      </c>
      <c r="I8" s="14">
        <f t="shared" si="2"/>
        <v>1284539.6371304714</v>
      </c>
    </row>
    <row r="9" spans="1:9" ht="15.75" customHeight="1" x14ac:dyDescent="0.2">
      <c r="A9" s="7">
        <f t="shared" si="3"/>
        <v>2028</v>
      </c>
      <c r="B9" s="52">
        <v>187101.9374</v>
      </c>
      <c r="C9" s="53">
        <v>319000</v>
      </c>
      <c r="D9" s="53">
        <v>540000</v>
      </c>
      <c r="E9" s="53">
        <v>378000</v>
      </c>
      <c r="F9" s="53">
        <v>284000</v>
      </c>
      <c r="G9" s="14">
        <f t="shared" si="0"/>
        <v>1521000</v>
      </c>
      <c r="H9" s="14">
        <f t="shared" si="1"/>
        <v>200984.29319157504</v>
      </c>
      <c r="I9" s="14">
        <f t="shared" si="2"/>
        <v>1320015.706808425</v>
      </c>
    </row>
    <row r="10" spans="1:9" ht="15.75" customHeight="1" x14ac:dyDescent="0.2">
      <c r="A10" s="7">
        <f t="shared" si="3"/>
        <v>2029</v>
      </c>
      <c r="B10" s="52">
        <v>189414.13879999999</v>
      </c>
      <c r="C10" s="53">
        <v>325000</v>
      </c>
      <c r="D10" s="53">
        <v>552000</v>
      </c>
      <c r="E10" s="53">
        <v>391000</v>
      </c>
      <c r="F10" s="53">
        <v>292000</v>
      </c>
      <c r="G10" s="14">
        <f t="shared" si="0"/>
        <v>1560000</v>
      </c>
      <c r="H10" s="14">
        <f t="shared" si="1"/>
        <v>203468.05242225612</v>
      </c>
      <c r="I10" s="14">
        <f t="shared" si="2"/>
        <v>1356531.9475777438</v>
      </c>
    </row>
    <row r="11" spans="1:9" ht="15.75" customHeight="1" x14ac:dyDescent="0.2">
      <c r="A11" s="7">
        <f t="shared" si="3"/>
        <v>2030</v>
      </c>
      <c r="B11" s="52">
        <v>191686.935</v>
      </c>
      <c r="C11" s="53">
        <v>330000</v>
      </c>
      <c r="D11" s="53">
        <v>566000</v>
      </c>
      <c r="E11" s="53">
        <v>405000</v>
      </c>
      <c r="F11" s="53">
        <v>299000</v>
      </c>
      <c r="G11" s="14">
        <f t="shared" si="0"/>
        <v>1600000</v>
      </c>
      <c r="H11" s="14">
        <f t="shared" si="1"/>
        <v>205909.48271513934</v>
      </c>
      <c r="I11" s="14">
        <f t="shared" si="2"/>
        <v>1394090.5172848606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3.7266381809530221E-3</v>
      </c>
    </row>
    <row r="4" spans="1:8" ht="15.75" customHeight="1" x14ac:dyDescent="0.2">
      <c r="B4" s="16" t="s">
        <v>69</v>
      </c>
      <c r="C4" s="54">
        <v>0.195706331436307</v>
      </c>
    </row>
    <row r="5" spans="1:8" ht="15.75" customHeight="1" x14ac:dyDescent="0.2">
      <c r="B5" s="16" t="s">
        <v>70</v>
      </c>
      <c r="C5" s="54">
        <v>6.5721135415244603E-2</v>
      </c>
    </row>
    <row r="6" spans="1:8" ht="15.75" customHeight="1" x14ac:dyDescent="0.2">
      <c r="B6" s="16" t="s">
        <v>71</v>
      </c>
      <c r="C6" s="54">
        <v>0.27883164309684211</v>
      </c>
    </row>
    <row r="7" spans="1:8" ht="15.75" customHeight="1" x14ac:dyDescent="0.2">
      <c r="B7" s="16" t="s">
        <v>72</v>
      </c>
      <c r="C7" s="54">
        <v>0.2847147321761721</v>
      </c>
    </row>
    <row r="8" spans="1:8" ht="15.75" customHeight="1" x14ac:dyDescent="0.2">
      <c r="B8" s="16" t="s">
        <v>73</v>
      </c>
      <c r="C8" s="54">
        <v>4.8816202717355522E-3</v>
      </c>
    </row>
    <row r="9" spans="1:8" ht="15.75" customHeight="1" x14ac:dyDescent="0.2">
      <c r="B9" s="16" t="s">
        <v>74</v>
      </c>
      <c r="C9" s="54">
        <v>8.9211207629896011E-2</v>
      </c>
    </row>
    <row r="10" spans="1:8" ht="15.75" customHeight="1" x14ac:dyDescent="0.2">
      <c r="B10" s="16" t="s">
        <v>75</v>
      </c>
      <c r="C10" s="54">
        <v>7.7206691792849585E-2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">
      <c r="B15" s="16" t="s">
        <v>82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">
      <c r="B16" s="16" t="s">
        <v>83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">
      <c r="B17" s="16" t="s">
        <v>84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">
      <c r="B18" s="16" t="s">
        <v>85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">
      <c r="B19" s="16" t="s">
        <v>86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">
      <c r="B20" s="16" t="s">
        <v>87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">
      <c r="B21" s="16" t="s">
        <v>88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">
      <c r="B22" s="16" t="s">
        <v>89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8.7599999999999997E-2</v>
      </c>
    </row>
    <row r="27" spans="1:8" ht="15.75" customHeight="1" x14ac:dyDescent="0.2">
      <c r="B27" s="16" t="s">
        <v>92</v>
      </c>
      <c r="C27" s="54">
        <v>8.6999999999999994E-3</v>
      </c>
    </row>
    <row r="28" spans="1:8" ht="15.75" customHeight="1" x14ac:dyDescent="0.2">
      <c r="B28" s="16" t="s">
        <v>93</v>
      </c>
      <c r="C28" s="54">
        <v>0.15440000000000001</v>
      </c>
    </row>
    <row r="29" spans="1:8" ht="15.75" customHeight="1" x14ac:dyDescent="0.2">
      <c r="B29" s="16" t="s">
        <v>94</v>
      </c>
      <c r="C29" s="54">
        <v>0.1678</v>
      </c>
    </row>
    <row r="30" spans="1:8" ht="15.75" customHeight="1" x14ac:dyDescent="0.2">
      <c r="B30" s="16" t="s">
        <v>95</v>
      </c>
      <c r="C30" s="54">
        <v>0.10580000000000001</v>
      </c>
    </row>
    <row r="31" spans="1:8" ht="15.75" customHeight="1" x14ac:dyDescent="0.2">
      <c r="B31" s="16" t="s">
        <v>96</v>
      </c>
      <c r="C31" s="54">
        <v>0.10970000000000001</v>
      </c>
    </row>
    <row r="32" spans="1:8" ht="15.75" customHeight="1" x14ac:dyDescent="0.2">
      <c r="B32" s="16" t="s">
        <v>97</v>
      </c>
      <c r="C32" s="54">
        <v>1.8599999999999998E-2</v>
      </c>
    </row>
    <row r="33" spans="2:3" ht="15.75" customHeight="1" x14ac:dyDescent="0.2">
      <c r="B33" s="16" t="s">
        <v>98</v>
      </c>
      <c r="C33" s="54">
        <v>8.3800000000000013E-2</v>
      </c>
    </row>
    <row r="34" spans="2:3" ht="15.75" customHeight="1" x14ac:dyDescent="0.2">
      <c r="B34" s="16" t="s">
        <v>99</v>
      </c>
      <c r="C34" s="54">
        <v>0.2636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">
      <c r="B3" s="7" t="s">
        <v>103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">
      <c r="B4" s="7" t="s">
        <v>104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">
      <c r="B5" s="7" t="s">
        <v>105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">
      <c r="B9" s="7" t="s">
        <v>108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">
      <c r="B10" s="7" t="s">
        <v>109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">
      <c r="B11" s="7" t="s">
        <v>110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0.82655271499999994</v>
      </c>
      <c r="D14" s="57">
        <v>0.80329964035300006</v>
      </c>
      <c r="E14" s="57">
        <v>0.80329964035300006</v>
      </c>
      <c r="F14" s="57">
        <v>0.753420550957</v>
      </c>
      <c r="G14" s="57">
        <v>0.753420550957</v>
      </c>
      <c r="H14" s="58">
        <v>0.377</v>
      </c>
      <c r="I14" s="58">
        <v>0.377</v>
      </c>
      <c r="J14" s="58">
        <v>0.377</v>
      </c>
      <c r="K14" s="58">
        <v>0.377</v>
      </c>
      <c r="L14" s="58">
        <v>0.48369444718999999</v>
      </c>
      <c r="M14" s="58">
        <v>0.49229310889200001</v>
      </c>
      <c r="N14" s="58">
        <v>0.41209047805249999</v>
      </c>
      <c r="O14" s="58">
        <v>0.45906306360799998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0.37152684773690087</v>
      </c>
      <c r="D15" s="55">
        <f t="shared" si="0"/>
        <v>0.36107483255745676</v>
      </c>
      <c r="E15" s="55">
        <f t="shared" si="0"/>
        <v>0.36107483255745676</v>
      </c>
      <c r="F15" s="55">
        <f t="shared" si="0"/>
        <v>0.33865470070744769</v>
      </c>
      <c r="G15" s="55">
        <f t="shared" si="0"/>
        <v>0.33865470070744769</v>
      </c>
      <c r="H15" s="55">
        <f t="shared" si="0"/>
        <v>0.16945757851247473</v>
      </c>
      <c r="I15" s="55">
        <f t="shared" si="0"/>
        <v>0.16945757851247473</v>
      </c>
      <c r="J15" s="55">
        <f t="shared" si="0"/>
        <v>0.16945757851247473</v>
      </c>
      <c r="K15" s="55">
        <f t="shared" si="0"/>
        <v>0.16945757851247473</v>
      </c>
      <c r="L15" s="55">
        <f t="shared" si="0"/>
        <v>0.21741562270755299</v>
      </c>
      <c r="M15" s="55">
        <f t="shared" si="0"/>
        <v>0.22128063170083914</v>
      </c>
      <c r="N15" s="55">
        <f t="shared" si="0"/>
        <v>0.18523038339210809</v>
      </c>
      <c r="O15" s="55">
        <f t="shared" si="0"/>
        <v>0.20634407199875288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">
      <c r="B5" s="98" t="s">
        <v>122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2022-02-01T08:54:48Z</dcterms:modified>
</cp:coreProperties>
</file>