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F2B6CBE5-0870-4635-A7A1-03BBB33C9E53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H11" i="2"/>
  <c r="G11" i="2"/>
  <c r="I10" i="2"/>
  <c r="H10" i="2"/>
  <c r="G10" i="2"/>
  <c r="H9" i="2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I4" i="2" s="1"/>
  <c r="G4" i="2"/>
  <c r="H3" i="2"/>
  <c r="G3" i="2"/>
  <c r="H2" i="2"/>
  <c r="G2" i="2"/>
  <c r="I2" i="2" s="1"/>
  <c r="A2" i="2"/>
  <c r="A40" i="2" s="1"/>
  <c r="C33" i="1"/>
  <c r="C20" i="1"/>
  <c r="A35" i="2" l="1"/>
  <c r="I11" i="2"/>
  <c r="A25" i="2"/>
  <c r="A23" i="2"/>
  <c r="A16" i="2"/>
  <c r="A34" i="2"/>
  <c r="A24" i="2"/>
  <c r="A27" i="2"/>
  <c r="I9" i="2"/>
  <c r="A17" i="2"/>
  <c r="A31" i="2"/>
  <c r="A39" i="2"/>
  <c r="A15" i="2"/>
  <c r="A3" i="2"/>
  <c r="A4" i="2" s="1"/>
  <c r="A5" i="2" s="1"/>
  <c r="A6" i="2" s="1"/>
  <c r="A7" i="2" s="1"/>
  <c r="A8" i="2" s="1"/>
  <c r="A9" i="2" s="1"/>
  <c r="A10" i="2" s="1"/>
  <c r="A11" i="2" s="1"/>
  <c r="I3" i="2"/>
  <c r="A18" i="2"/>
  <c r="A32" i="2"/>
  <c r="I39" i="2"/>
  <c r="A26" i="2"/>
  <c r="A19" i="2"/>
  <c r="A33" i="2"/>
  <c r="A20" i="2"/>
  <c r="A36" i="2"/>
  <c r="A13" i="2"/>
  <c r="A21" i="2"/>
  <c r="A29" i="2"/>
  <c r="A37" i="2"/>
  <c r="A12" i="2"/>
  <c r="A28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<sst xmlns="http://schemas.openxmlformats.org/spreadsheetml/2006/main" count="2092" uniqueCount="341">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</sst>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2383119.640625</v>
      </c>
    </row>
    <row r="8" spans="1:3" ht="15" customHeight="1" x14ac:dyDescent="0.2">
      <c r="B8" s="7" t="s">
        <v>8</v>
      </c>
      <c r="C8" s="46">
        <v>0.33100000000000002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0.73104637145996099</v>
      </c>
    </row>
    <row r="11" spans="1:3" ht="15" customHeight="1" x14ac:dyDescent="0.2">
      <c r="B11" s="7" t="s">
        <v>11</v>
      </c>
      <c r="C11" s="46">
        <v>0.96200000000000008</v>
      </c>
    </row>
    <row r="12" spans="1:3" ht="15" customHeight="1" x14ac:dyDescent="0.2">
      <c r="B12" s="7" t="s">
        <v>12</v>
      </c>
      <c r="C12" s="46">
        <v>0.72</v>
      </c>
    </row>
    <row r="13" spans="1:3" ht="15" customHeight="1" x14ac:dyDescent="0.2">
      <c r="B13" s="7" t="s">
        <v>13</v>
      </c>
      <c r="C13" s="46">
        <v>0.17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0.18629999999999999</v>
      </c>
    </row>
    <row r="24" spans="1:3" ht="15" customHeight="1" x14ac:dyDescent="0.2">
      <c r="B24" s="12" t="s">
        <v>22</v>
      </c>
      <c r="C24" s="47">
        <v>0.53220000000000001</v>
      </c>
    </row>
    <row r="25" spans="1:3" ht="15" customHeight="1" x14ac:dyDescent="0.2">
      <c r="B25" s="12" t="s">
        <v>23</v>
      </c>
      <c r="C25" s="47">
        <v>0.24540000000000001</v>
      </c>
    </row>
    <row r="26" spans="1:3" ht="15" customHeight="1" x14ac:dyDescent="0.2">
      <c r="B26" s="12" t="s">
        <v>24</v>
      </c>
      <c r="C26" s="47">
        <v>3.61E-2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14.591883124677</v>
      </c>
    </row>
    <row r="38" spans="1:5" ht="15" customHeight="1" x14ac:dyDescent="0.2">
      <c r="B38" s="28" t="s">
        <v>34</v>
      </c>
      <c r="C38" s="117">
        <v>21.038436378730701</v>
      </c>
      <c r="D38" s="9"/>
      <c r="E38" s="10"/>
    </row>
    <row r="39" spans="1:5" ht="15" customHeight="1" x14ac:dyDescent="0.2">
      <c r="B39" s="28" t="s">
        <v>35</v>
      </c>
      <c r="C39" s="117">
        <v>24.199999999517399</v>
      </c>
      <c r="D39" s="9"/>
      <c r="E39" s="9"/>
    </row>
    <row r="40" spans="1:5" ht="15" customHeight="1" x14ac:dyDescent="0.2">
      <c r="B40" s="28" t="s">
        <v>36</v>
      </c>
      <c r="C40" s="117">
        <v>125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9.3542334619999998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1.8793399999999998E-2</v>
      </c>
      <c r="D45" s="9"/>
    </row>
    <row r="46" spans="1:5" ht="15.75" customHeight="1" x14ac:dyDescent="0.2">
      <c r="B46" s="28" t="s">
        <v>41</v>
      </c>
      <c r="C46" s="47">
        <v>7.1404949999999995E-2</v>
      </c>
      <c r="D46" s="9"/>
    </row>
    <row r="47" spans="1:5" ht="15.75" customHeight="1" x14ac:dyDescent="0.2">
      <c r="B47" s="28" t="s">
        <v>42</v>
      </c>
      <c r="C47" s="47">
        <v>0.1104407</v>
      </c>
      <c r="D47" s="9"/>
      <c r="E47" s="10"/>
    </row>
    <row r="48" spans="1:5" ht="15" customHeight="1" x14ac:dyDescent="0.2">
      <c r="B48" s="28" t="s">
        <v>43</v>
      </c>
      <c r="C48" s="48">
        <v>0.79936094999999996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0.55015016846297626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9.1047744999999907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</v>
      </c>
      <c r="C2" s="115">
        <v>0.95</v>
      </c>
      <c r="D2" s="116">
        <v>91.27399970601509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43.717353164893979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935.6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1.4824883808812159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14.73506506491457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14.73506506491457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14.73506506491457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14.73506506491457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14.73506506491457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14.73506506491457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1.474307802764647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0.13023111111111099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21.412062375026149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21.412062375026149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0.95</v>
      </c>
      <c r="C21" s="115">
        <v>0.95</v>
      </c>
      <c r="D21" s="116">
        <v>17.19927253299581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25.79440028261962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5.2081376493661544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0.71090409500000007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20.734427315471159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189.5238105577576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0.83911365311495534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3.2374309865658208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0.87451211537467199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8.6805561005393574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0.93935019016922794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">
      <c r="A4" s="4" t="s">
        <v>205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0.33100000000000002</v>
      </c>
      <c r="E2" s="65">
        <f>food_insecure</f>
        <v>0.33100000000000002</v>
      </c>
      <c r="F2" s="65">
        <f>food_insecure</f>
        <v>0.33100000000000002</v>
      </c>
      <c r="G2" s="65">
        <f>food_insecure</f>
        <v>0.33100000000000002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0.33100000000000002</v>
      </c>
      <c r="F5" s="65">
        <f>food_insecure</f>
        <v>0.33100000000000002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0.33100000000000002</v>
      </c>
      <c r="F8" s="65">
        <f>food_insecure</f>
        <v>0.33100000000000002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0.33100000000000002</v>
      </c>
      <c r="F9" s="65">
        <f>food_insecure</f>
        <v>0.33100000000000002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0.33100000000000002</v>
      </c>
      <c r="I15" s="65">
        <f>food_insecure</f>
        <v>0.33100000000000002</v>
      </c>
      <c r="J15" s="65">
        <f>food_insecure</f>
        <v>0.33100000000000002</v>
      </c>
      <c r="K15" s="65">
        <f>food_insecure</f>
        <v>0.33100000000000002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0.96200000000000008</v>
      </c>
      <c r="I18" s="65">
        <f>frac_PW_health_facility</f>
        <v>0.96200000000000008</v>
      </c>
      <c r="J18" s="65">
        <f>frac_PW_health_facility</f>
        <v>0.96200000000000008</v>
      </c>
      <c r="K18" s="65">
        <f>frac_PW_health_facility</f>
        <v>0.96200000000000008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</v>
      </c>
      <c r="M24" s="65">
        <f>famplan_unmet_need</f>
        <v>0.17</v>
      </c>
      <c r="N24" s="65">
        <f>famplan_unmet_need</f>
        <v>0.17</v>
      </c>
      <c r="O24" s="65">
        <f>famplan_unmet_need</f>
        <v>0.17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0.15048224470443722</v>
      </c>
      <c r="M25" s="65">
        <f>(1-food_insecure)*(0.49)+food_insecure*(0.7)</f>
        <v>0.55950999999999995</v>
      </c>
      <c r="N25" s="65">
        <f>(1-food_insecure)*(0.49)+food_insecure*(0.7)</f>
        <v>0.55950999999999995</v>
      </c>
      <c r="O25" s="65">
        <f>(1-food_insecure)*(0.49)+food_insecure*(0.7)</f>
        <v>0.55950999999999995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6.4492390587615966E-2</v>
      </c>
      <c r="M26" s="65">
        <f>(1-food_insecure)*(0.21)+food_insecure*(0.3)</f>
        <v>0.23979</v>
      </c>
      <c r="N26" s="65">
        <f>(1-food_insecure)*(0.21)+food_insecure*(0.3)</f>
        <v>0.23979</v>
      </c>
      <c r="O26" s="65">
        <f>(1-food_insecure)*(0.21)+food_insecure*(0.3)</f>
        <v>0.23979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5.3978993247985836E-2</v>
      </c>
      <c r="M27" s="65">
        <f>(1-food_insecure)*(0.3)</f>
        <v>0.20070000000000002</v>
      </c>
      <c r="N27" s="65">
        <f>(1-food_insecure)*(0.3)</f>
        <v>0.20070000000000002</v>
      </c>
      <c r="O27" s="65">
        <f>(1-food_insecure)*(0.3)</f>
        <v>0.20070000000000002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0.7310463714599611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590922.82200000004</v>
      </c>
      <c r="C2" s="53">
        <v>1406000</v>
      </c>
      <c r="D2" s="53">
        <v>2709000</v>
      </c>
      <c r="E2" s="53">
        <v>8324000</v>
      </c>
      <c r="F2" s="53">
        <v>7002000</v>
      </c>
      <c r="G2" s="14">
        <f t="shared" ref="G2:G11" si="0">C2+D2+E2+F2</f>
        <v>19441000</v>
      </c>
      <c r="H2" s="14">
        <f t="shared" ref="H2:H11" si="1">(B2 + stillbirth*B2/(1000-stillbirth))/(1-abortion)</f>
        <v>625264.82916240557</v>
      </c>
      <c r="I2" s="14">
        <f t="shared" ref="I2:I11" si="2">G2-H2</f>
        <v>18815735.170837596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588756.42400000012</v>
      </c>
      <c r="C3" s="53">
        <v>1413000</v>
      </c>
      <c r="D3" s="53">
        <v>2716000</v>
      </c>
      <c r="E3" s="53">
        <v>8432000</v>
      </c>
      <c r="F3" s="53">
        <v>7113000</v>
      </c>
      <c r="G3" s="14">
        <f t="shared" si="0"/>
        <v>19674000</v>
      </c>
      <c r="H3" s="14">
        <f t="shared" si="1"/>
        <v>622972.52900926012</v>
      </c>
      <c r="I3" s="14">
        <f t="shared" si="2"/>
        <v>19051027.47099074</v>
      </c>
    </row>
    <row r="4" spans="1:9" ht="15.75" customHeight="1" x14ac:dyDescent="0.2">
      <c r="A4" s="7">
        <f t="shared" si="3"/>
        <v>2023</v>
      </c>
      <c r="B4" s="52">
        <v>586272.05700000015</v>
      </c>
      <c r="C4" s="53">
        <v>1420000</v>
      </c>
      <c r="D4" s="53">
        <v>2725000</v>
      </c>
      <c r="E4" s="53">
        <v>8511000</v>
      </c>
      <c r="F4" s="53">
        <v>7223000</v>
      </c>
      <c r="G4" s="14">
        <f t="shared" si="0"/>
        <v>19879000</v>
      </c>
      <c r="H4" s="14">
        <f t="shared" si="1"/>
        <v>620343.78080391197</v>
      </c>
      <c r="I4" s="14">
        <f t="shared" si="2"/>
        <v>19258656.219196089</v>
      </c>
    </row>
    <row r="5" spans="1:9" ht="15.75" customHeight="1" x14ac:dyDescent="0.2">
      <c r="A5" s="7">
        <f t="shared" si="3"/>
        <v>2024</v>
      </c>
      <c r="B5" s="52">
        <v>583508.85400000017</v>
      </c>
      <c r="C5" s="53">
        <v>1425000</v>
      </c>
      <c r="D5" s="53">
        <v>2734000</v>
      </c>
      <c r="E5" s="53">
        <v>8540000</v>
      </c>
      <c r="F5" s="53">
        <v>7340000</v>
      </c>
      <c r="G5" s="14">
        <f t="shared" si="0"/>
        <v>20039000</v>
      </c>
      <c r="H5" s="14">
        <f t="shared" si="1"/>
        <v>617419.99179558025</v>
      </c>
      <c r="I5" s="14">
        <f t="shared" si="2"/>
        <v>19421580.008204419</v>
      </c>
    </row>
    <row r="6" spans="1:9" ht="15.75" customHeight="1" x14ac:dyDescent="0.2">
      <c r="A6" s="7">
        <f t="shared" si="3"/>
        <v>2025</v>
      </c>
      <c r="B6" s="52">
        <v>580437.6</v>
      </c>
      <c r="C6" s="53">
        <v>1430000</v>
      </c>
      <c r="D6" s="53">
        <v>2744000</v>
      </c>
      <c r="E6" s="53">
        <v>8501000</v>
      </c>
      <c r="F6" s="53">
        <v>7463000</v>
      </c>
      <c r="G6" s="14">
        <f t="shared" si="0"/>
        <v>20138000</v>
      </c>
      <c r="H6" s="14">
        <f t="shared" si="1"/>
        <v>614170.2491284667</v>
      </c>
      <c r="I6" s="14">
        <f t="shared" si="2"/>
        <v>19523829.750871532</v>
      </c>
    </row>
    <row r="7" spans="1:9" ht="15.75" customHeight="1" x14ac:dyDescent="0.2">
      <c r="A7" s="7">
        <f t="shared" si="3"/>
        <v>2026</v>
      </c>
      <c r="B7" s="52">
        <v>578349.40240000014</v>
      </c>
      <c r="C7" s="53">
        <v>1435000</v>
      </c>
      <c r="D7" s="53">
        <v>2758000</v>
      </c>
      <c r="E7" s="53">
        <v>8402000</v>
      </c>
      <c r="F7" s="53">
        <v>7591000</v>
      </c>
      <c r="G7" s="14">
        <f t="shared" si="0"/>
        <v>20186000</v>
      </c>
      <c r="H7" s="14">
        <f t="shared" si="1"/>
        <v>611960.69406135648</v>
      </c>
      <c r="I7" s="14">
        <f t="shared" si="2"/>
        <v>19574039.305938642</v>
      </c>
    </row>
    <row r="8" spans="1:9" ht="15.75" customHeight="1" x14ac:dyDescent="0.2">
      <c r="A8" s="7">
        <f t="shared" si="3"/>
        <v>2027</v>
      </c>
      <c r="B8" s="52">
        <v>575987.78099999996</v>
      </c>
      <c r="C8" s="53">
        <v>1439000</v>
      </c>
      <c r="D8" s="53">
        <v>2771000</v>
      </c>
      <c r="E8" s="53">
        <v>8244000</v>
      </c>
      <c r="F8" s="53">
        <v>7724000</v>
      </c>
      <c r="G8" s="14">
        <f t="shared" si="0"/>
        <v>20178000</v>
      </c>
      <c r="H8" s="14">
        <f t="shared" si="1"/>
        <v>609461.82492609497</v>
      </c>
      <c r="I8" s="14">
        <f t="shared" si="2"/>
        <v>19568538.175073907</v>
      </c>
    </row>
    <row r="9" spans="1:9" ht="15.75" customHeight="1" x14ac:dyDescent="0.2">
      <c r="A9" s="7">
        <f t="shared" si="3"/>
        <v>2028</v>
      </c>
      <c r="B9" s="52">
        <v>573357.47340000013</v>
      </c>
      <c r="C9" s="53">
        <v>1442000</v>
      </c>
      <c r="D9" s="53">
        <v>2785000</v>
      </c>
      <c r="E9" s="53">
        <v>8039000</v>
      </c>
      <c r="F9" s="53">
        <v>7857000</v>
      </c>
      <c r="G9" s="14">
        <f t="shared" si="0"/>
        <v>20123000</v>
      </c>
      <c r="H9" s="14">
        <f t="shared" si="1"/>
        <v>606678.65465253522</v>
      </c>
      <c r="I9" s="14">
        <f t="shared" si="2"/>
        <v>19516321.345347464</v>
      </c>
    </row>
    <row r="10" spans="1:9" ht="15.75" customHeight="1" x14ac:dyDescent="0.2">
      <c r="A10" s="7">
        <f t="shared" si="3"/>
        <v>2029</v>
      </c>
      <c r="B10" s="52">
        <v>570478.87980000011</v>
      </c>
      <c r="C10" s="53">
        <v>1444000</v>
      </c>
      <c r="D10" s="53">
        <v>2799000</v>
      </c>
      <c r="E10" s="53">
        <v>7803000</v>
      </c>
      <c r="F10" s="53">
        <v>7985000</v>
      </c>
      <c r="G10" s="14">
        <f t="shared" si="0"/>
        <v>20031000</v>
      </c>
      <c r="H10" s="14">
        <f t="shared" si="1"/>
        <v>603632.76901650534</v>
      </c>
      <c r="I10" s="14">
        <f t="shared" si="2"/>
        <v>19427367.230983496</v>
      </c>
    </row>
    <row r="11" spans="1:9" ht="15.75" customHeight="1" x14ac:dyDescent="0.2">
      <c r="A11" s="7">
        <f t="shared" si="3"/>
        <v>2030</v>
      </c>
      <c r="B11" s="52">
        <v>567309.75</v>
      </c>
      <c r="C11" s="53">
        <v>1445000</v>
      </c>
      <c r="D11" s="53">
        <v>2811000</v>
      </c>
      <c r="E11" s="53">
        <v>7556000</v>
      </c>
      <c r="F11" s="53">
        <v>8102000</v>
      </c>
      <c r="G11" s="14">
        <f t="shared" si="0"/>
        <v>19914000</v>
      </c>
      <c r="H11" s="14">
        <f t="shared" si="1"/>
        <v>600279.46240992693</v>
      </c>
      <c r="I11" s="14">
        <f t="shared" si="2"/>
        <v>19313720.537590072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0.16033583546905689</v>
      </c>
    </row>
    <row r="5" spans="1:8" ht="15.75" customHeight="1" x14ac:dyDescent="0.2">
      <c r="B5" s="16" t="s">
        <v>70</v>
      </c>
      <c r="C5" s="54">
        <v>6.719680850372535E-2</v>
      </c>
    </row>
    <row r="6" spans="1:8" ht="15.75" customHeight="1" x14ac:dyDescent="0.2">
      <c r="B6" s="16" t="s">
        <v>71</v>
      </c>
      <c r="C6" s="54">
        <v>0.14227136169855481</v>
      </c>
    </row>
    <row r="7" spans="1:8" ht="15.75" customHeight="1" x14ac:dyDescent="0.2">
      <c r="B7" s="16" t="s">
        <v>72</v>
      </c>
      <c r="C7" s="54">
        <v>0.3964909147192377</v>
      </c>
    </row>
    <row r="8" spans="1:8" ht="15.75" customHeight="1" x14ac:dyDescent="0.2">
      <c r="B8" s="16" t="s">
        <v>73</v>
      </c>
      <c r="C8" s="54">
        <v>1.031272190442014E-4</v>
      </c>
    </row>
    <row r="9" spans="1:8" ht="15.75" customHeight="1" x14ac:dyDescent="0.2">
      <c r="B9" s="16" t="s">
        <v>74</v>
      </c>
      <c r="C9" s="54">
        <v>0.1747284136599136</v>
      </c>
    </row>
    <row r="10" spans="1:8" ht="15.75" customHeight="1" x14ac:dyDescent="0.2">
      <c r="B10" s="16" t="s">
        <v>75</v>
      </c>
      <c r="C10" s="54">
        <v>5.887353873046753E-2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0.1102965882193869</v>
      </c>
      <c r="D14" s="54">
        <v>0.1102965882193869</v>
      </c>
      <c r="E14" s="54">
        <v>0.1102965882193869</v>
      </c>
      <c r="F14" s="54">
        <v>0.1102965882193869</v>
      </c>
    </row>
    <row r="15" spans="1:8" ht="15.75" customHeight="1" x14ac:dyDescent="0.2">
      <c r="B15" s="16" t="s">
        <v>82</v>
      </c>
      <c r="C15" s="54">
        <v>0.16123905796571511</v>
      </c>
      <c r="D15" s="54">
        <v>0.16123905796571511</v>
      </c>
      <c r="E15" s="54">
        <v>0.16123905796571511</v>
      </c>
      <c r="F15" s="54">
        <v>0.16123905796571511</v>
      </c>
    </row>
    <row r="16" spans="1:8" ht="15.75" customHeight="1" x14ac:dyDescent="0.2">
      <c r="B16" s="16" t="s">
        <v>83</v>
      </c>
      <c r="C16" s="54">
        <v>3.0883223409954998E-2</v>
      </c>
      <c r="D16" s="54">
        <v>3.0883223409954998E-2</v>
      </c>
      <c r="E16" s="54">
        <v>3.0883223409954998E-2</v>
      </c>
      <c r="F16" s="54">
        <v>3.0883223409954998E-2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2.200386345462595E-2</v>
      </c>
      <c r="D18" s="54">
        <v>2.200386345462595E-2</v>
      </c>
      <c r="E18" s="54">
        <v>2.200386345462595E-2</v>
      </c>
      <c r="F18" s="54">
        <v>2.200386345462595E-2</v>
      </c>
    </row>
    <row r="19" spans="1:8" ht="15.75" customHeight="1" x14ac:dyDescent="0.2">
      <c r="B19" s="16" t="s">
        <v>86</v>
      </c>
      <c r="C19" s="54">
        <v>4.7111471572497954E-3</v>
      </c>
      <c r="D19" s="54">
        <v>4.7111471572497954E-3</v>
      </c>
      <c r="E19" s="54">
        <v>4.7111471572497954E-3</v>
      </c>
      <c r="F19" s="54">
        <v>4.7111471572497954E-3</v>
      </c>
    </row>
    <row r="20" spans="1:8" ht="15.75" customHeight="1" x14ac:dyDescent="0.2">
      <c r="B20" s="16" t="s">
        <v>87</v>
      </c>
      <c r="C20" s="54">
        <v>2.8996621350702759E-2</v>
      </c>
      <c r="D20" s="54">
        <v>2.8996621350702759E-2</v>
      </c>
      <c r="E20" s="54">
        <v>2.8996621350702759E-2</v>
      </c>
      <c r="F20" s="54">
        <v>2.8996621350702759E-2</v>
      </c>
    </row>
    <row r="21" spans="1:8" ht="15.75" customHeight="1" x14ac:dyDescent="0.2">
      <c r="B21" s="16" t="s">
        <v>88</v>
      </c>
      <c r="C21" s="54">
        <v>0.19343285380439651</v>
      </c>
      <c r="D21" s="54">
        <v>0.19343285380439651</v>
      </c>
      <c r="E21" s="54">
        <v>0.19343285380439651</v>
      </c>
      <c r="F21" s="54">
        <v>0.19343285380439651</v>
      </c>
    </row>
    <row r="22" spans="1:8" ht="15.75" customHeight="1" x14ac:dyDescent="0.2">
      <c r="B22" s="16" t="s">
        <v>89</v>
      </c>
      <c r="C22" s="54">
        <v>0.44843664463796812</v>
      </c>
      <c r="D22" s="54">
        <v>0.44843664463796812</v>
      </c>
      <c r="E22" s="54">
        <v>0.44843664463796812</v>
      </c>
      <c r="F22" s="54">
        <v>0.44843664463796812</v>
      </c>
    </row>
    <row r="23" spans="1:8" ht="15.75" customHeight="1" x14ac:dyDescent="0.2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5.6500000000000002E-2</v>
      </c>
    </row>
    <row r="27" spans="1:8" ht="15.75" customHeight="1" x14ac:dyDescent="0.2">
      <c r="B27" s="16" t="s">
        <v>92</v>
      </c>
      <c r="C27" s="54">
        <v>3.5299999999999998E-2</v>
      </c>
    </row>
    <row r="28" spans="1:8" ht="15.75" customHeight="1" x14ac:dyDescent="0.2">
      <c r="B28" s="16" t="s">
        <v>93</v>
      </c>
      <c r="C28" s="54">
        <v>4.2599999999999999E-2</v>
      </c>
    </row>
    <row r="29" spans="1:8" ht="15.75" customHeight="1" x14ac:dyDescent="0.2">
      <c r="B29" s="16" t="s">
        <v>94</v>
      </c>
      <c r="C29" s="54">
        <v>0.2742</v>
      </c>
    </row>
    <row r="30" spans="1:8" ht="15.75" customHeight="1" x14ac:dyDescent="0.2">
      <c r="B30" s="16" t="s">
        <v>95</v>
      </c>
      <c r="C30" s="54">
        <v>6.2699999999999992E-2</v>
      </c>
    </row>
    <row r="31" spans="1:8" ht="15.75" customHeight="1" x14ac:dyDescent="0.2">
      <c r="B31" s="16" t="s">
        <v>96</v>
      </c>
      <c r="C31" s="54">
        <v>0.14019999999999999</v>
      </c>
    </row>
    <row r="32" spans="1:8" ht="15.75" customHeight="1" x14ac:dyDescent="0.2">
      <c r="B32" s="16" t="s">
        <v>97</v>
      </c>
      <c r="C32" s="54">
        <v>2.4500000000000001E-2</v>
      </c>
    </row>
    <row r="33" spans="2:3" ht="15.75" customHeight="1" x14ac:dyDescent="0.2">
      <c r="B33" s="16" t="s">
        <v>98</v>
      </c>
      <c r="C33" s="54">
        <v>0.1193</v>
      </c>
    </row>
    <row r="34" spans="2:3" ht="15.75" customHeight="1" x14ac:dyDescent="0.2">
      <c r="B34" s="16" t="s">
        <v>99</v>
      </c>
      <c r="C34" s="54">
        <v>0.24469999999776479</v>
      </c>
    </row>
    <row r="35" spans="2:3" ht="15.75" customHeight="1" x14ac:dyDescent="0.2">
      <c r="B35" s="24" t="s">
        <v>30</v>
      </c>
      <c r="C35" s="50">
        <f>SUM(C26:C34)</f>
        <v>0.99999999999776468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">
      <c r="B3" s="7" t="s">
        <v>103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">
      <c r="B4" s="7" t="s">
        <v>104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">
      <c r="B5" s="7" t="s">
        <v>105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">
      <c r="B9" s="7" t="s">
        <v>108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">
      <c r="B10" s="7" t="s">
        <v>109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">
      <c r="B11" s="7" t="s">
        <v>110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0.10628020924999999</v>
      </c>
      <c r="D14" s="57">
        <v>0.10001147951100001</v>
      </c>
      <c r="E14" s="57">
        <v>0.10001147951100001</v>
      </c>
      <c r="F14" s="57">
        <v>3.3530111506E-2</v>
      </c>
      <c r="G14" s="57">
        <v>3.3530111506E-2</v>
      </c>
      <c r="H14" s="58">
        <v>0.29099999999999998</v>
      </c>
      <c r="I14" s="58">
        <v>0.29099999999999998</v>
      </c>
      <c r="J14" s="58">
        <v>0.29099999999999998</v>
      </c>
      <c r="K14" s="58">
        <v>0.29099999999999998</v>
      </c>
      <c r="L14" s="58">
        <v>0.10836548160999999</v>
      </c>
      <c r="M14" s="58">
        <v>8.7664409353050005E-2</v>
      </c>
      <c r="N14" s="58">
        <v>8.4480787415200001E-2</v>
      </c>
      <c r="O14" s="58">
        <v>9.7947167278999991E-2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5.8470075023167867E-2</v>
      </c>
      <c r="D15" s="55">
        <f t="shared" si="0"/>
        <v>5.5021332301208155E-2</v>
      </c>
      <c r="E15" s="55">
        <f t="shared" si="0"/>
        <v>5.5021332301208155E-2</v>
      </c>
      <c r="F15" s="55">
        <f t="shared" si="0"/>
        <v>1.8446596493608278E-2</v>
      </c>
      <c r="G15" s="55">
        <f t="shared" si="0"/>
        <v>1.8446596493608278E-2</v>
      </c>
      <c r="H15" s="55">
        <f t="shared" si="0"/>
        <v>0.16009369902272608</v>
      </c>
      <c r="I15" s="55">
        <f t="shared" si="0"/>
        <v>0.16009369902272608</v>
      </c>
      <c r="J15" s="55">
        <f t="shared" si="0"/>
        <v>0.16009369902272608</v>
      </c>
      <c r="K15" s="55">
        <f t="shared" si="0"/>
        <v>0.16009369902272608</v>
      </c>
      <c r="L15" s="55">
        <f t="shared" si="0"/>
        <v>5.9617287963313052E-2</v>
      </c>
      <c r="M15" s="55">
        <f t="shared" si="0"/>
        <v>4.822858957378777E-2</v>
      </c>
      <c r="N15" s="55">
        <f t="shared" si="0"/>
        <v>4.6477119428357166E-2</v>
      </c>
      <c r="O15" s="55">
        <f t="shared" si="0"/>
        <v>5.3885650579013164E-2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0.539549017457844</v>
      </c>
      <c r="D2" s="56">
        <v>0.35821986807407402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0.12103883821986</v>
      </c>
      <c r="D3" s="56">
        <v>0.131303384925926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0.29482791161944599</v>
      </c>
      <c r="D4" s="56">
        <v>0.41057137481481498</v>
      </c>
      <c r="E4" s="56">
        <v>0.74607760248789901</v>
      </c>
      <c r="F4" s="56">
        <v>0.48696238432407402</v>
      </c>
      <c r="G4" s="56">
        <v>0</v>
      </c>
    </row>
    <row r="5" spans="1:7" x14ac:dyDescent="0.2">
      <c r="B5" s="98" t="s">
        <v>122</v>
      </c>
      <c r="C5" s="55">
        <v>4.4584232702850002E-2</v>
      </c>
      <c r="D5" s="55">
        <v>9.9905372185185096E-2</v>
      </c>
      <c r="E5" s="55">
        <v>0.25392239751210099</v>
      </c>
      <c r="F5" s="55">
        <v>0.51303761567592598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2022-02-01T08:56:46Z</dcterms:modified>
</cp:coreProperties>
</file>