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CF8B4F2-E08B-4CD1-A7B9-50CDB939432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4" i="2"/>
  <c r="A27" i="2"/>
  <c r="A19" i="2"/>
  <c r="A1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A26" i="2" l="1"/>
  <c r="A35" i="2"/>
  <c r="I4" i="2"/>
  <c r="I8" i="2"/>
  <c r="A17" i="2"/>
  <c r="A25" i="2"/>
  <c r="I3" i="2"/>
  <c r="I7" i="2"/>
  <c r="I11" i="2"/>
  <c r="A33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<sst xmlns="http://schemas.openxmlformats.org/spreadsheetml/2006/main" count="2092" uniqueCount="337">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</sst>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17084660.125</v>
      </c>
    </row>
    <row r="8" spans="1:3" ht="15" customHeight="1" x14ac:dyDescent="0.2">
      <c r="B8" s="7" t="s">
        <v>19</v>
      </c>
      <c r="C8" s="46">
        <v>0.41199999999999998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0.81408699039999999</v>
      </c>
    </row>
    <row r="11" spans="1:3" ht="15" customHeight="1" x14ac:dyDescent="0.2">
      <c r="B11" s="7" t="s">
        <v>22</v>
      </c>
      <c r="C11" s="46">
        <v>0.73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2.3800000000000002E-2</v>
      </c>
    </row>
    <row r="24" spans="1:3" ht="15" customHeight="1" x14ac:dyDescent="0.2">
      <c r="B24" s="12" t="s">
        <v>33</v>
      </c>
      <c r="C24" s="47">
        <v>0.4365</v>
      </c>
    </row>
    <row r="25" spans="1:3" ht="15" customHeight="1" x14ac:dyDescent="0.2">
      <c r="B25" s="12" t="s">
        <v>34</v>
      </c>
      <c r="C25" s="47">
        <v>0.49280000000000002</v>
      </c>
    </row>
    <row r="26" spans="1:3" ht="15" customHeight="1" x14ac:dyDescent="0.2">
      <c r="B26" s="12" t="s">
        <v>35</v>
      </c>
      <c r="C26" s="47">
        <v>4.6899999999999997E-2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27.621025084636901</v>
      </c>
    </row>
    <row r="38" spans="1:5" ht="15" customHeight="1" x14ac:dyDescent="0.2">
      <c r="B38" s="28" t="s">
        <v>45</v>
      </c>
      <c r="C38" s="117">
        <v>36.549012265390999</v>
      </c>
      <c r="D38" s="9"/>
      <c r="E38" s="10"/>
    </row>
    <row r="39" spans="1:5" ht="15" customHeight="1" x14ac:dyDescent="0.2">
      <c r="B39" s="28" t="s">
        <v>46</v>
      </c>
      <c r="C39" s="117">
        <v>50.735712442090602</v>
      </c>
      <c r="D39" s="9"/>
      <c r="E39" s="9"/>
    </row>
    <row r="40" spans="1:5" ht="15" customHeight="1" x14ac:dyDescent="0.2">
      <c r="B40" s="28" t="s">
        <v>47</v>
      </c>
      <c r="C40" s="117">
        <v>401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24.614252669999999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1.6188899999999999E-2</v>
      </c>
      <c r="D45" s="9"/>
    </row>
    <row r="46" spans="1:5" ht="15.75" customHeight="1" x14ac:dyDescent="0.2">
      <c r="B46" s="28" t="s">
        <v>52</v>
      </c>
      <c r="C46" s="47">
        <v>8.4631999999999999E-2</v>
      </c>
      <c r="D46" s="9"/>
    </row>
    <row r="47" spans="1:5" ht="15.75" customHeight="1" x14ac:dyDescent="0.2">
      <c r="B47" s="28" t="s">
        <v>53</v>
      </c>
      <c r="C47" s="47">
        <v>0.30455729999999998</v>
      </c>
      <c r="D47" s="9"/>
      <c r="E47" s="10"/>
    </row>
    <row r="48" spans="1:5" ht="15" customHeight="1" x14ac:dyDescent="0.2">
      <c r="B48" s="28" t="s">
        <v>54</v>
      </c>
      <c r="C48" s="48">
        <v>0.59462179999999998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0.59005487744229501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fmkuWEnneo/A1p07ZoGF+aUKmuWAUqH5ltsoOe8wfLas+dzcyaCqieJn3O88UZnjAYYCia7twyexPHmm8DRqEg==" saltValue="FCoJrWaRSYwoPw0U0uTU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0.10261333321183801</v>
      </c>
      <c r="C2" s="115">
        <v>0.95</v>
      </c>
      <c r="D2" s="116">
        <v>51.649200023798471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39.737125372069528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314.37491066068219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2.0109515487164078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12.86942481586545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12.86942481586545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12.86942481586545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12.86942481586545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12.86942481586545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12.86942481586545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1.057E-2</v>
      </c>
      <c r="C16" s="115">
        <v>0.95</v>
      </c>
      <c r="D16" s="116">
        <v>0.57619061576079733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0.13494430539999999</v>
      </c>
      <c r="C18" s="115">
        <v>0.95</v>
      </c>
      <c r="D18" s="116">
        <v>7.2775744227562367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0.13494430539999999</v>
      </c>
      <c r="C19" s="115">
        <v>0.95</v>
      </c>
      <c r="D19" s="116">
        <v>7.2775744227562367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0.47541728970000002</v>
      </c>
      <c r="C21" s="115">
        <v>0.95</v>
      </c>
      <c r="D21" s="116">
        <v>19.847496939662769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22.13366866615802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4.1901160197696434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0.35576431377003298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0.10605239869999999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18.21712104199856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0.332870572805405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99.086155818641913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4.0703992775726512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1.222368528253525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4.9708811231948573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9vP8tY5pLKb1S1SPNKoseMcpsZMwHiuiMO7alM9OTGPG8ok2adM66UFSu+Mf7na9MPEW/q7kC8iTt8h/6Nf0A==" saltValue="Pi2yh8uhItcjE4WVPrEs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NajDHm64prHux5/8cgmtyPIVTEWHMRUQdF2Fe8dqqabplRCZ8oTJiop85I/PQkVOr+Dxgw7bsnPCnQDojVuyOg==" saltValue="h2vJ3vCCFLi3ZiOgAWJm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gV3wO40iwdbrdOYXTdMwhY65WPKU5RPyRWLtSQpZTE9uQTLSAh29rLmu2mJz1yiIKEWNmfPV4pv9yUqqTTfUbA==" saltValue="BdmeqEpWiunq0QQ7oSlU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">
      <c r="A4" s="4" t="s">
        <v>208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sheetProtection algorithmName="SHA-512" hashValue="UBuOZkRMCQVpfZ1ArhY4lewvI04PZlOEd5iifjzANIhs+AkGALobNcH9TSXxbUVe3I4b0I6mUYpAkQm4oSWCqA==" saltValue="GvNj0gM13znMlvnZtO0+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0.41199999999999998</v>
      </c>
      <c r="E2" s="65">
        <f>food_insecure</f>
        <v>0.41199999999999998</v>
      </c>
      <c r="F2" s="65">
        <f>food_insecure</f>
        <v>0.41199999999999998</v>
      </c>
      <c r="G2" s="65">
        <f>food_insecure</f>
        <v>0.41199999999999998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0.41199999999999998</v>
      </c>
      <c r="F5" s="65">
        <f>food_insecure</f>
        <v>0.41199999999999998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7.0815450643776826E-2</v>
      </c>
      <c r="D7" s="65">
        <f>diarrhoea_1_5mo*frac_diarrhea_severe</f>
        <v>7.0815450643776826E-2</v>
      </c>
      <c r="E7" s="65">
        <f>diarrhoea_6_11mo*frac_diarrhea_severe</f>
        <v>7.0815450643776826E-2</v>
      </c>
      <c r="F7" s="65">
        <f>diarrhoea_12_23mo*frac_diarrhea_severe</f>
        <v>7.0815450643776826E-2</v>
      </c>
      <c r="G7" s="65">
        <f>diarrhoea_24_59mo*frac_diarrhea_severe</f>
        <v>7.0815450643776826E-2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0.41199999999999998</v>
      </c>
      <c r="F8" s="65">
        <f>food_insecure</f>
        <v>0.41199999999999998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0.41199999999999998</v>
      </c>
      <c r="F9" s="65">
        <f>food_insecure</f>
        <v>0.41199999999999998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7.0815450643776826E-2</v>
      </c>
      <c r="D12" s="65">
        <f>diarrhoea_1_5mo*frac_diarrhea_severe</f>
        <v>7.0815450643776826E-2</v>
      </c>
      <c r="E12" s="65">
        <f>diarrhoea_6_11mo*frac_diarrhea_severe</f>
        <v>7.0815450643776826E-2</v>
      </c>
      <c r="F12" s="65">
        <f>diarrhoea_12_23mo*frac_diarrhea_severe</f>
        <v>7.0815450643776826E-2</v>
      </c>
      <c r="G12" s="65">
        <f>diarrhoea_24_59mo*frac_diarrhea_severe</f>
        <v>7.0815450643776826E-2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0.41199999999999998</v>
      </c>
      <c r="I15" s="65">
        <f>food_insecure</f>
        <v>0.41199999999999998</v>
      </c>
      <c r="J15" s="65">
        <f>food_insecure</f>
        <v>0.41199999999999998</v>
      </c>
      <c r="K15" s="65">
        <f>food_insecure</f>
        <v>0.41199999999999998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</v>
      </c>
      <c r="I18" s="65">
        <f>frac_PW_health_facility</f>
        <v>0.73</v>
      </c>
      <c r="J18" s="65">
        <f>frac_PW_health_facility</f>
        <v>0.73</v>
      </c>
      <c r="K18" s="65">
        <f>frac_PW_health_facility</f>
        <v>0.73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0.10718256829459202</v>
      </c>
      <c r="M25" s="65">
        <f>(1-food_insecure)*(0.49)+food_insecure*(0.7)</f>
        <v>0.57652000000000003</v>
      </c>
      <c r="N25" s="65">
        <f>(1-food_insecure)*(0.49)+food_insecure*(0.7)</f>
        <v>0.57652000000000003</v>
      </c>
      <c r="O25" s="65">
        <f>(1-food_insecure)*(0.49)+food_insecure*(0.7)</f>
        <v>0.57652000000000003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4.5935386411968003E-2</v>
      </c>
      <c r="M26" s="65">
        <f>(1-food_insecure)*(0.21)+food_insecure*(0.3)</f>
        <v>0.24707999999999999</v>
      </c>
      <c r="N26" s="65">
        <f>(1-food_insecure)*(0.21)+food_insecure*(0.3)</f>
        <v>0.24707999999999999</v>
      </c>
      <c r="O26" s="65">
        <f>(1-food_insecure)*(0.21)+food_insecure*(0.3)</f>
        <v>0.24707999999999999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3.2795054893440007E-2</v>
      </c>
      <c r="M27" s="65">
        <f>(1-food_insecure)*(0.3)</f>
        <v>0.17640000000000003</v>
      </c>
      <c r="N27" s="65">
        <f>(1-food_insecure)*(0.3)</f>
        <v>0.17640000000000003</v>
      </c>
      <c r="O27" s="65">
        <f>(1-food_insecure)*(0.3)</f>
        <v>0.17640000000000003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uhqZcHvjwgtjJIcQPXgoHXd9696JC5EtcelHF2xBniA6T9T+L0SCM8TcsT4udkdeAp7B7nuyMR8tHl4CIF9G1g==" saltValue="mMoAvUe12e2SskqPIp3L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hoDSeeTcdkbk/y0PhjWuu64Ox+LCAmL6MzWN07K1nrH5LHUSXcDkyLM/gs2brqj3s/yFOuseIWLg6w3lVCkrRg==" saltValue="jSosdidormJPLkMug9T8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Bs+17IXioudEEds82vcYRZwbwNFKI/uV4aj8fGOMNsYWqNRp/yApPt4nom8oBEG4QZnS8O3DO+4TQ7WV56KlA==" saltValue="6ymOQKo7rQUiRf92FqDI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hflhP65lILFPMbmBoILQfTbY5yXpxU8cMluvuarzXJuM5FIVMaspKaAD7LR9f0cVVTeZS4gDf+ZcYJmk8+V5g==" saltValue="4rA2kCHdQ9rFRij7kCh2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4PvzBEM+5e8xfIHahVb11cQITQZWOpgGRc9fCwL6A7TxYlvkQ3BkMh78LIeMrknbkqc77pJcJIyPu5F+toz4ow==" saltValue="LMeAXmcxVi7FRktnVj55F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PDopfLkZjubndrFsKly5C13XM0VXt94BxApyBzXu1orP2dd2VssDiY6BUWQ8cX/J1Fju/rltmMW7SBvwF/aIw==" saltValue="EirvPHXuZEpH0G5Y5iQG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2584.1284000000001</v>
      </c>
      <c r="C2" s="53">
        <v>5700</v>
      </c>
      <c r="D2" s="53">
        <v>11000</v>
      </c>
      <c r="E2" s="53">
        <v>7400</v>
      </c>
      <c r="F2" s="53">
        <v>3400</v>
      </c>
      <c r="G2" s="14">
        <f t="shared" ref="G2:G11" si="0">C2+D2+E2+F2</f>
        <v>27500</v>
      </c>
      <c r="H2" s="14">
        <f t="shared" ref="H2:H11" si="1">(B2 + stillbirth*B2/(1000-stillbirth))/(1-abortion)</f>
        <v>2777.0858723848064</v>
      </c>
      <c r="I2" s="14">
        <f t="shared" ref="I2:I11" si="2">G2-H2</f>
        <v>24722.914127615193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2569.8058000000001</v>
      </c>
      <c r="C3" s="53">
        <v>5500</v>
      </c>
      <c r="D3" s="53">
        <v>11000</v>
      </c>
      <c r="E3" s="53">
        <v>7700</v>
      </c>
      <c r="F3" s="53">
        <v>3700</v>
      </c>
      <c r="G3" s="14">
        <f t="shared" si="0"/>
        <v>27900</v>
      </c>
      <c r="H3" s="14">
        <f t="shared" si="1"/>
        <v>2761.6938004909257</v>
      </c>
      <c r="I3" s="14">
        <f t="shared" si="2"/>
        <v>25138.306199509076</v>
      </c>
    </row>
    <row r="4" spans="1:9" ht="15.75" customHeight="1" x14ac:dyDescent="0.2">
      <c r="A4" s="7">
        <f t="shared" si="3"/>
        <v>2023</v>
      </c>
      <c r="B4" s="52">
        <v>2578.9279999999999</v>
      </c>
      <c r="C4" s="53">
        <v>5400</v>
      </c>
      <c r="D4" s="53">
        <v>10900</v>
      </c>
      <c r="E4" s="53">
        <v>7900</v>
      </c>
      <c r="F4" s="53">
        <v>4000</v>
      </c>
      <c r="G4" s="14">
        <f t="shared" si="0"/>
        <v>28200</v>
      </c>
      <c r="H4" s="14">
        <f t="shared" si="1"/>
        <v>2771.4971572997702</v>
      </c>
      <c r="I4" s="14">
        <f t="shared" si="2"/>
        <v>25428.502842700229</v>
      </c>
    </row>
    <row r="5" spans="1:9" ht="15.75" customHeight="1" x14ac:dyDescent="0.2">
      <c r="A5" s="7">
        <f t="shared" si="3"/>
        <v>2024</v>
      </c>
      <c r="B5" s="52">
        <v>2587.7874000000002</v>
      </c>
      <c r="C5" s="53">
        <v>5400</v>
      </c>
      <c r="D5" s="53">
        <v>10900</v>
      </c>
      <c r="E5" s="53">
        <v>8100</v>
      </c>
      <c r="F5" s="53">
        <v>4400</v>
      </c>
      <c r="G5" s="14">
        <f t="shared" si="0"/>
        <v>28800</v>
      </c>
      <c r="H5" s="14">
        <f t="shared" si="1"/>
        <v>2781.0180907711128</v>
      </c>
      <c r="I5" s="14">
        <f t="shared" si="2"/>
        <v>26018.981909228889</v>
      </c>
    </row>
    <row r="6" spans="1:9" ht="15.75" customHeight="1" x14ac:dyDescent="0.2">
      <c r="A6" s="7">
        <f t="shared" si="3"/>
        <v>2025</v>
      </c>
      <c r="B6" s="52">
        <v>2596.384</v>
      </c>
      <c r="C6" s="53">
        <v>5300</v>
      </c>
      <c r="D6" s="53">
        <v>10700</v>
      </c>
      <c r="E6" s="53">
        <v>8300</v>
      </c>
      <c r="F6" s="53">
        <v>4700</v>
      </c>
      <c r="G6" s="14">
        <f t="shared" si="0"/>
        <v>29000</v>
      </c>
      <c r="H6" s="14">
        <f t="shared" si="1"/>
        <v>2790.2566009049528</v>
      </c>
      <c r="I6" s="14">
        <f t="shared" si="2"/>
        <v>26209.743399095049</v>
      </c>
    </row>
    <row r="7" spans="1:9" ht="15.75" customHeight="1" x14ac:dyDescent="0.2">
      <c r="A7" s="7">
        <f t="shared" si="3"/>
        <v>2026</v>
      </c>
      <c r="B7" s="52">
        <v>2581.2363999999998</v>
      </c>
      <c r="C7" s="53">
        <v>5200</v>
      </c>
      <c r="D7" s="53">
        <v>10600</v>
      </c>
      <c r="E7" s="53">
        <v>8500</v>
      </c>
      <c r="F7" s="53">
        <v>5000</v>
      </c>
      <c r="G7" s="14">
        <f t="shared" si="0"/>
        <v>29300</v>
      </c>
      <c r="H7" s="14">
        <f t="shared" si="1"/>
        <v>2773.9779260679989</v>
      </c>
      <c r="I7" s="14">
        <f t="shared" si="2"/>
        <v>26526.022073931999</v>
      </c>
    </row>
    <row r="8" spans="1:9" ht="15.75" customHeight="1" x14ac:dyDescent="0.2">
      <c r="A8" s="7">
        <f t="shared" si="3"/>
        <v>2027</v>
      </c>
      <c r="B8" s="52">
        <v>2565.4104000000002</v>
      </c>
      <c r="C8" s="53">
        <v>5200</v>
      </c>
      <c r="D8" s="53">
        <v>10500</v>
      </c>
      <c r="E8" s="53">
        <v>8800</v>
      </c>
      <c r="F8" s="53">
        <v>5400</v>
      </c>
      <c r="G8" s="14">
        <f t="shared" si="0"/>
        <v>29900</v>
      </c>
      <c r="H8" s="14">
        <f t="shared" si="1"/>
        <v>2756.9701949442824</v>
      </c>
      <c r="I8" s="14">
        <f t="shared" si="2"/>
        <v>27143.029805055718</v>
      </c>
    </row>
    <row r="9" spans="1:9" ht="15.75" customHeight="1" x14ac:dyDescent="0.2">
      <c r="A9" s="7">
        <f t="shared" si="3"/>
        <v>2028</v>
      </c>
      <c r="B9" s="52">
        <v>2548.9059999999999</v>
      </c>
      <c r="C9" s="53">
        <v>5200</v>
      </c>
      <c r="D9" s="53">
        <v>10300</v>
      </c>
      <c r="E9" s="53">
        <v>9100</v>
      </c>
      <c r="F9" s="53">
        <v>5700</v>
      </c>
      <c r="G9" s="14">
        <f t="shared" si="0"/>
        <v>30300</v>
      </c>
      <c r="H9" s="14">
        <f t="shared" si="1"/>
        <v>2739.2334075338003</v>
      </c>
      <c r="I9" s="14">
        <f t="shared" si="2"/>
        <v>27560.7665924662</v>
      </c>
    </row>
    <row r="10" spans="1:9" ht="15.75" customHeight="1" x14ac:dyDescent="0.2">
      <c r="A10" s="7">
        <f t="shared" si="3"/>
        <v>2029</v>
      </c>
      <c r="B10" s="52">
        <v>2531.7232000000008</v>
      </c>
      <c r="C10" s="53">
        <v>5200</v>
      </c>
      <c r="D10" s="53">
        <v>10200</v>
      </c>
      <c r="E10" s="53">
        <v>9300</v>
      </c>
      <c r="F10" s="53">
        <v>6000</v>
      </c>
      <c r="G10" s="14">
        <f t="shared" si="0"/>
        <v>30700</v>
      </c>
      <c r="H10" s="14">
        <f t="shared" si="1"/>
        <v>2720.7675638365558</v>
      </c>
      <c r="I10" s="14">
        <f t="shared" si="2"/>
        <v>27979.232436163446</v>
      </c>
    </row>
    <row r="11" spans="1:9" ht="15.75" customHeight="1" x14ac:dyDescent="0.2">
      <c r="A11" s="7">
        <f t="shared" si="3"/>
        <v>2030</v>
      </c>
      <c r="B11" s="52">
        <v>2513.8620000000001</v>
      </c>
      <c r="C11" s="53">
        <v>5200</v>
      </c>
      <c r="D11" s="53">
        <v>10000</v>
      </c>
      <c r="E11" s="53">
        <v>9400</v>
      </c>
      <c r="F11" s="53">
        <v>6300</v>
      </c>
      <c r="G11" s="14">
        <f t="shared" si="0"/>
        <v>30900</v>
      </c>
      <c r="H11" s="14">
        <f t="shared" si="1"/>
        <v>2701.5726638525452</v>
      </c>
      <c r="I11" s="14">
        <f t="shared" si="2"/>
        <v>28198.427336147455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0o+yP7oQ53unnd6UDgpdYYSIWZVyMjB4dhr3ozWm2jE+mtNZUbz7p2NWBfaJgTrjejklURJnyLxVHfgI+sdHQ==" saltValue="u1/Ng+jUUZm1qyt4tQlLz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9qYaepXCU8nws6Vzu0J1B0kNVWR/a/lntt5Tq9mQB1k0XaMpS/yYlOpGtN7jmVtl9iOXdKTMfxFLCzyX5TRNYA==" saltValue="Otll6/odVeV6wgG/WgAsk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20wH3LPLW58AZ1aMOU8FO2lroRK0/ZMFzFV6iBnYg49VEqJWxFThKK0/UB+6ua/JZX9tkOG0OHvRV1VKp28FQ==" saltValue="f8d1S3ZyHJ+gm+FyggJ4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jmdd/pZVGokyEi7aDzoPNy5CERmmFh1ed/JJV5NUGmVJIOPxPw+gCUhyyQ7mNTFC90NBfsRE+x7VBv5obMi20g==" saltValue="cL/RND7kDgHdFy0TeMgV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3AT4jN24jge+t/H5iDmjS44yMcVhm2qL1E7rEOrh9O+eonOqZqPmhHQqu8NNzxn73ai8s3EOEhF99YUkbV2aw==" saltValue="JpxwsYiXBoYQVpTpE70U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GbkP1WTbMryjf0CtmFb0LQyxYUMNfysRSWDRL1LxjcVWDzM7hQaji9jVib2/FpHKj7CoqnotnuTQoUK1VdeEQ==" saltValue="XdMXAcpzuAmQUf1xP3M4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DU1DYghUOfl+2lk0yiZKOzieaxmVYoL5aMU2qdtXIjVffnfPBvJO1YrxJLTcStFp6hu7mt7Zp/0LiTyqAnV5Q==" saltValue="LjZUNrmiBi/c4slElIB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U8kW/nbv/OLBmPeQ8M6dhosHf6sHUGBdWx8j/H2eV1a5K9lHh+JyZArHWbY6pWHELwqe6xGFpBizRSpbt1u5A==" saltValue="v/FV6yG1Y9eImt0/zmHK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LICNhnDZyZdmubAQFi0OzT9fyfTnarRQb0rNkezAPsWIDli897ipW2X2J3timIzNz8/FCUTustSXGH8tlRqyg==" saltValue="Q6DbN888bJ6HyaAji1+s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snJG/bqE/jvYKseiLYixUlHoj3aD2vF/fIh+jINoKR0pqWR9gmsNZ9YD2rKG1yeuXooAPhdGs8XRRaQn0Bg+g==" saltValue="4vJ+yQfh4uitt/jNlHF7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7.657369944615031E-3</v>
      </c>
    </row>
    <row r="4" spans="1:8" ht="15.75" customHeight="1" x14ac:dyDescent="0.2">
      <c r="B4" s="16" t="s">
        <v>79</v>
      </c>
      <c r="C4" s="54">
        <v>0.1679051777180304</v>
      </c>
    </row>
    <row r="5" spans="1:8" ht="15.75" customHeight="1" x14ac:dyDescent="0.2">
      <c r="B5" s="16" t="s">
        <v>80</v>
      </c>
      <c r="C5" s="54">
        <v>7.8118373834736701E-2</v>
      </c>
    </row>
    <row r="6" spans="1:8" ht="15.75" customHeight="1" x14ac:dyDescent="0.2">
      <c r="B6" s="16" t="s">
        <v>81</v>
      </c>
      <c r="C6" s="54">
        <v>0.29627379387842351</v>
      </c>
    </row>
    <row r="7" spans="1:8" ht="15.75" customHeight="1" x14ac:dyDescent="0.2">
      <c r="B7" s="16" t="s">
        <v>82</v>
      </c>
      <c r="C7" s="54">
        <v>0.2627464776007255</v>
      </c>
    </row>
    <row r="8" spans="1:8" ht="15.75" customHeight="1" x14ac:dyDescent="0.2">
      <c r="B8" s="16" t="s">
        <v>83</v>
      </c>
      <c r="C8" s="54">
        <v>1.5821735643554241E-2</v>
      </c>
    </row>
    <row r="9" spans="1:8" ht="15.75" customHeight="1" x14ac:dyDescent="0.2">
      <c r="B9" s="16" t="s">
        <v>84</v>
      </c>
      <c r="C9" s="54">
        <v>0.1059528266969353</v>
      </c>
    </row>
    <row r="10" spans="1:8" ht="15.75" customHeight="1" x14ac:dyDescent="0.2">
      <c r="B10" s="16" t="s">
        <v>85</v>
      </c>
      <c r="C10" s="54">
        <v>6.552424468297928E-2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">
      <c r="B15" s="16" t="s">
        <v>88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">
      <c r="B16" s="16" t="s">
        <v>89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">
      <c r="B17" s="16" t="s">
        <v>90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">
      <c r="B18" s="16" t="s">
        <v>91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">
      <c r="B19" s="16" t="s">
        <v>92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">
      <c r="B20" s="16" t="s">
        <v>93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">
      <c r="B21" s="16" t="s">
        <v>94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">
      <c r="B22" s="16" t="s">
        <v>95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4.7800000000000002E-2</v>
      </c>
    </row>
    <row r="27" spans="1:8" ht="15.75" customHeight="1" x14ac:dyDescent="0.2">
      <c r="B27" s="16" t="s">
        <v>102</v>
      </c>
      <c r="C27" s="54">
        <v>1.9300000000000001E-2</v>
      </c>
    </row>
    <row r="28" spans="1:8" ht="15.75" customHeight="1" x14ac:dyDescent="0.2">
      <c r="B28" s="16" t="s">
        <v>103</v>
      </c>
      <c r="C28" s="54">
        <v>0.22639999999999999</v>
      </c>
    </row>
    <row r="29" spans="1:8" ht="15.75" customHeight="1" x14ac:dyDescent="0.2">
      <c r="B29" s="16" t="s">
        <v>104</v>
      </c>
      <c r="C29" s="54">
        <v>0.13780000000000001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7.0099999999999996E-2</v>
      </c>
    </row>
    <row r="32" spans="1:8" ht="15.75" customHeight="1" x14ac:dyDescent="0.2">
      <c r="B32" s="16" t="s">
        <v>106</v>
      </c>
      <c r="C32" s="54">
        <v>0.15049999999999999</v>
      </c>
    </row>
    <row r="33" spans="2:3" ht="15.75" customHeight="1" x14ac:dyDescent="0.2">
      <c r="B33" s="16" t="s">
        <v>107</v>
      </c>
      <c r="C33" s="54">
        <v>0.12559999999999999</v>
      </c>
    </row>
    <row r="34" spans="2:3" ht="15.75" customHeight="1" x14ac:dyDescent="0.2">
      <c r="B34" s="16" t="s">
        <v>108</v>
      </c>
      <c r="C34" s="54">
        <v>0.17249999999999999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/B26OkBvPgP2bdiouIbu8oJz7CjBUtO/EmtUEYfCNPZ1/P8YyoQuitcvryKtMfvTIzZMXA5xoB/ThKSLYPcbOQ==" saltValue="9P9TpZetUeJVmo1Ba/nl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">
      <c r="B3" s="7" t="s">
        <v>113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">
      <c r="B4" s="7" t="s">
        <v>114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">
      <c r="B5" s="7" t="s">
        <v>115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">
      <c r="B9" s="7" t="s">
        <v>118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">
      <c r="B10" s="7" t="s">
        <v>119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">
      <c r="B11" s="7" t="s">
        <v>120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0.411891336</v>
      </c>
      <c r="D14" s="57">
        <v>0.43827971236899999</v>
      </c>
      <c r="E14" s="57">
        <v>0.43827971236899999</v>
      </c>
      <c r="F14" s="57">
        <v>0.28490576191099998</v>
      </c>
      <c r="G14" s="57">
        <v>0.28490576191099998</v>
      </c>
      <c r="H14" s="58">
        <v>0.33400000000000002</v>
      </c>
      <c r="I14" s="58">
        <v>0.33400000000000002</v>
      </c>
      <c r="J14" s="58">
        <v>0.33400000000000002</v>
      </c>
      <c r="K14" s="58">
        <v>0.33400000000000002</v>
      </c>
      <c r="L14" s="58">
        <v>0.29759282431200001</v>
      </c>
      <c r="M14" s="58">
        <v>0.22933144117699999</v>
      </c>
      <c r="N14" s="58">
        <v>0.29830204962450002</v>
      </c>
      <c r="O14" s="58">
        <v>0.26063543865900002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0.24303849178302314</v>
      </c>
      <c r="D15" s="55">
        <f t="shared" si="0"/>
        <v>0.25860908196733462</v>
      </c>
      <c r="E15" s="55">
        <f t="shared" si="0"/>
        <v>0.25860908196733462</v>
      </c>
      <c r="F15" s="55">
        <f t="shared" si="0"/>
        <v>0.16811003442699876</v>
      </c>
      <c r="G15" s="55">
        <f t="shared" si="0"/>
        <v>0.16811003442699876</v>
      </c>
      <c r="H15" s="55">
        <f t="shared" si="0"/>
        <v>0.19707832906572653</v>
      </c>
      <c r="I15" s="55">
        <f t="shared" si="0"/>
        <v>0.19707832906572653</v>
      </c>
      <c r="J15" s="55">
        <f t="shared" si="0"/>
        <v>0.19707832906572653</v>
      </c>
      <c r="K15" s="55">
        <f t="shared" si="0"/>
        <v>0.19707832906572653</v>
      </c>
      <c r="L15" s="55">
        <f t="shared" si="0"/>
        <v>0.1755960974771236</v>
      </c>
      <c r="M15" s="55">
        <f t="shared" si="0"/>
        <v>0.13531813541735963</v>
      </c>
      <c r="N15" s="55">
        <f t="shared" si="0"/>
        <v>0.17601457933196976</v>
      </c>
      <c r="O15" s="55">
        <f t="shared" si="0"/>
        <v>0.15378921181505506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QqkvjNU7m1krumlIkLx/mhJdZnGORNIe3YtULoPyDVHfOVBk2QozFNpXWDUkj4fchB+x9TrYFGlN/eNP9qvqJg==" saltValue="naGTUZcgtgMXH3n3OTov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">
      <c r="B5" s="98" t="s">
        <v>132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bq4hCthyn3sQnOze/WT7n/dwWiJOeEYXmP79d+z51O054BK6geJU2Xr8WXQvuZwsz5iKyVrv/hNhAjocSswjxg==" saltValue="0CjDm+KZFJ+bQaHyoqsf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yzg9zpe3EeVrqHZHRuiiDaRsdNIsBlIKqTTm+tg7hOcKfzmF6VNnRXjUcWtvcN8gHcUlQhMGdCJk9/z5c1LvQ==" saltValue="0J0Ty9dZJB3RxzUqY3Oy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zufztmxXLRCC919thlOtsgh/CTo9KMDNxevr3BSEclQ1MiWu79eRQ+z38GNMYO6nA7pOaTlAtlvBJF+B8+7/9A==" saltValue="KvgFc0uDYdteEtdHgEWrl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wLIXse39DSxamp2fW/e0dg6/bmfp2uCF2hlJWRKBrWxfU2GeHB3UynaS4V2lohZFiJ/Yyo4Fc+1vlPKzwdJ0rA==" saltValue="6ZBbcOmEukjfNroDNEmF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yMTWtuxnThQzERQLi0iw0bGX8ZKOpRhq0Hdb5mZBTDk1MAhXBl+giNbi90DJe1lBxDjcZYFQp3MjhkWuQgw/w==" saltValue="2IgPjUshtxr4VYokh1fv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2022-02-02T07:01:57Z</dcterms:modified>
</cp:coreProperties>
</file>