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6CD4305-23F2-4A93-901A-35BEFBB04A55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I2" i="2" s="1"/>
  <c r="G2" i="2"/>
  <c r="A2" i="2"/>
  <c r="A32" i="2" s="1"/>
  <c r="C33" i="1"/>
  <c r="C20" i="1"/>
  <c r="A25" i="2" l="1"/>
  <c r="A26" i="2"/>
  <c r="A34" i="2"/>
  <c r="A33" i="2"/>
  <c r="A15" i="2"/>
  <c r="A39" i="2"/>
  <c r="A17" i="2"/>
  <c r="I5" i="2"/>
  <c r="A18" i="2"/>
  <c r="A23" i="2"/>
  <c r="I11" i="2"/>
  <c r="A31" i="2"/>
  <c r="I39" i="2"/>
  <c r="A19" i="2"/>
  <c r="A27" i="2"/>
  <c r="A35" i="2"/>
  <c r="A12" i="2"/>
  <c r="A20" i="2"/>
  <c r="A36" i="2"/>
  <c r="A13" i="2"/>
  <c r="A28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<sst xmlns="http://schemas.openxmlformats.org/spreadsheetml/2006/main" count="2092" uniqueCount="337">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</sst>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204776.685546875</v>
      </c>
    </row>
    <row r="8" spans="1:3" ht="15" customHeight="1" x14ac:dyDescent="0.2">
      <c r="B8" s="7" t="s">
        <v>19</v>
      </c>
      <c r="C8" s="46">
        <v>0.17699999999999999</v>
      </c>
    </row>
    <row r="9" spans="1:3" ht="15" customHeight="1" x14ac:dyDescent="0.2">
      <c r="B9" s="7" t="s">
        <v>20</v>
      </c>
      <c r="C9" s="47">
        <v>0.97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0.66900000000000004</v>
      </c>
    </row>
    <row r="12" spans="1:3" ht="15" customHeight="1" x14ac:dyDescent="0.2">
      <c r="B12" s="7" t="s">
        <v>23</v>
      </c>
      <c r="C12" s="46">
        <v>0.54299999999999993</v>
      </c>
    </row>
    <row r="13" spans="1:3" ht="15" customHeight="1" x14ac:dyDescent="0.2">
      <c r="B13" s="7" t="s">
        <v>24</v>
      </c>
      <c r="C13" s="46">
        <v>0.79500000000000004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0.17019999999999999</v>
      </c>
    </row>
    <row r="24" spans="1:3" ht="15" customHeight="1" x14ac:dyDescent="0.2">
      <c r="B24" s="12" t="s">
        <v>33</v>
      </c>
      <c r="C24" s="47">
        <v>0.45119999999999999</v>
      </c>
    </row>
    <row r="25" spans="1:3" ht="15" customHeight="1" x14ac:dyDescent="0.2">
      <c r="B25" s="12" t="s">
        <v>34</v>
      </c>
      <c r="C25" s="47">
        <v>0.29249999999999998</v>
      </c>
    </row>
    <row r="26" spans="1:3" ht="15" customHeight="1" x14ac:dyDescent="0.2">
      <c r="B26" s="12" t="s">
        <v>35</v>
      </c>
      <c r="C26" s="47">
        <v>8.6099999999999996E-2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0.19700000000000001</v>
      </c>
    </row>
    <row r="30" spans="1:3" ht="14.25" customHeight="1" x14ac:dyDescent="0.2">
      <c r="B30" s="22" t="s">
        <v>38</v>
      </c>
      <c r="C30" s="49">
        <v>5.4000000000000013E-2</v>
      </c>
    </row>
    <row r="31" spans="1:3" ht="14.25" customHeight="1" x14ac:dyDescent="0.2">
      <c r="B31" s="22" t="s">
        <v>39</v>
      </c>
      <c r="C31" s="49">
        <v>0.128</v>
      </c>
    </row>
    <row r="32" spans="1:3" ht="14.25" customHeight="1" x14ac:dyDescent="0.2">
      <c r="B32" s="22" t="s">
        <v>40</v>
      </c>
      <c r="C32" s="49">
        <v>0.621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29.005217026656702</v>
      </c>
    </row>
    <row r="38" spans="1:5" ht="15" customHeight="1" x14ac:dyDescent="0.2">
      <c r="B38" s="28" t="s">
        <v>45</v>
      </c>
      <c r="C38" s="117">
        <v>60.412524959319803</v>
      </c>
      <c r="D38" s="9"/>
      <c r="E38" s="10"/>
    </row>
    <row r="39" spans="1:5" ht="15" customHeight="1" x14ac:dyDescent="0.2">
      <c r="B39" s="28" t="s">
        <v>46</v>
      </c>
      <c r="C39" s="117">
        <v>81.846654138467002</v>
      </c>
      <c r="D39" s="9"/>
      <c r="E39" s="9"/>
    </row>
    <row r="40" spans="1:5" ht="15" customHeight="1" x14ac:dyDescent="0.2">
      <c r="B40" s="28" t="s">
        <v>47</v>
      </c>
      <c r="C40" s="117">
        <v>301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15.07910517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2.6140900000000002E-2</v>
      </c>
      <c r="D45" s="9"/>
    </row>
    <row r="46" spans="1:5" ht="15.75" customHeight="1" x14ac:dyDescent="0.2">
      <c r="B46" s="28" t="s">
        <v>52</v>
      </c>
      <c r="C46" s="47">
        <v>0.1385284</v>
      </c>
      <c r="D46" s="9"/>
    </row>
    <row r="47" spans="1:5" ht="15.75" customHeight="1" x14ac:dyDescent="0.2">
      <c r="B47" s="28" t="s">
        <v>53</v>
      </c>
      <c r="C47" s="47">
        <v>0.22865260000000001</v>
      </c>
      <c r="D47" s="9"/>
      <c r="E47" s="10"/>
    </row>
    <row r="48" spans="1:5" ht="15" customHeight="1" x14ac:dyDescent="0.2">
      <c r="B48" s="28" t="s">
        <v>54</v>
      </c>
      <c r="C48" s="48">
        <v>0.6066781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0.43857557971001709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UJXcTkJUJc1NtQVwicT+G11iNMBiWDA2BpqFeoJ6IRjbKBFf+zyru/P/ZgyT72gmLMekQhK3PSkXUlDUX/KWqw==" saltValue="edCpoKKnvKVvaPBgirKB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0.16069834920000001</v>
      </c>
      <c r="C2" s="115">
        <v>0.95</v>
      </c>
      <c r="D2" s="116">
        <v>87.391752012908441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40.53825169220913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874.73534732467272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0.93694880533897928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13.67055113600504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13.67055113600504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13.67055113600504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13.67055113600504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13.67055113600504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13.67055113600504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0.27600000000000002</v>
      </c>
      <c r="C16" s="115">
        <v>0.95</v>
      </c>
      <c r="D16" s="116">
        <v>1.3773362239396929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0.40699999999999997</v>
      </c>
      <c r="C18" s="115">
        <v>0.95</v>
      </c>
      <c r="D18" s="116">
        <v>20.02723308412703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0.40699999999999997</v>
      </c>
      <c r="C19" s="115">
        <v>0.95</v>
      </c>
      <c r="D19" s="116">
        <v>20.02723308412703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0.67299999999999993</v>
      </c>
      <c r="C21" s="115">
        <v>0.95</v>
      </c>
      <c r="D21" s="116">
        <v>10.32305644607259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23.936202886472088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4.6908199698568867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0.50361942729999998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8.6999999999999994E-2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19.219496467459528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2E-3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0.40699999999999997</v>
      </c>
      <c r="C29" s="115">
        <v>0.95</v>
      </c>
      <c r="D29" s="116">
        <v>180.6631632031546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1.304771366326084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3.0250294891780638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0.63700000000000001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0.40781970143219798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0.246399682062548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6.1461020173279026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0.66312790021524293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uoCan0PXNDcJM2+Z6enbwyJKZl/iFgAzFrQe2gybhEag2Otf600XbMvFE7j7v8WF/tMUKRbOLtuZ/nQA1tGPvA==" saltValue="AwVdEnuBPwbmKNihS0jQ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exmqWLy4IqlOQ2z/cNygZ2VzFRMLcIiM2wPCHjCaqbkS1/pEntrlqOdvpn70gRQTSbyio1FCs9xVduOJKa6bZQ==" saltValue="+KIo1Z1ztrbWz864AmRpD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VByRhpL7ehERw5YLHMMWq8txeuIXmx444oW+GMWROtRNKtXEDwQDVLSc2HmHr1189QWgcDX0EMQdutwfbWWKHA==" saltValue="euXBdpsMJdxzWmaV9lE4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">
      <c r="A4" s="4" t="s">
        <v>208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sheetProtection algorithmName="SHA-512" hashValue="9nOlQ/bpm8rqnVtYNNp/oi/CXHShjDVRAF2dPV7khd4p5qNYjsjgEUX4eBmUfpr13Mq0RqhJ1RyWrPjfG+bNSg==" saltValue="VcXklnpK+7gIJ9ZZU1Pg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0.54299999999999993</v>
      </c>
      <c r="E10" s="65">
        <f>IF(ISBLANK(comm_deliv), frac_children_health_facility,1)</f>
        <v>0.54299999999999993</v>
      </c>
      <c r="F10" s="65">
        <f>IF(ISBLANK(comm_deliv), frac_children_health_facility,1)</f>
        <v>0.54299999999999993</v>
      </c>
      <c r="G10" s="65">
        <f>IF(ISBLANK(comm_deliv), frac_children_health_facility,1)</f>
        <v>0.54299999999999993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0.66900000000000004</v>
      </c>
      <c r="I18" s="65">
        <f>frac_PW_health_facility</f>
        <v>0.66900000000000004</v>
      </c>
      <c r="J18" s="65">
        <f>frac_PW_health_facility</f>
        <v>0.66900000000000004</v>
      </c>
      <c r="K18" s="65">
        <f>frac_PW_health_facility</f>
        <v>0.66900000000000004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0.97</v>
      </c>
      <c r="I19" s="65">
        <f>frac_malaria_risk</f>
        <v>0.97</v>
      </c>
      <c r="J19" s="65">
        <f>frac_malaria_risk</f>
        <v>0.97</v>
      </c>
      <c r="K19" s="65">
        <f>frac_malaria_risk</f>
        <v>0.97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0.79500000000000004</v>
      </c>
      <c r="M24" s="65">
        <f>famplan_unmet_need</f>
        <v>0.79500000000000004</v>
      </c>
      <c r="N24" s="65">
        <f>famplan_unmet_need</f>
        <v>0.79500000000000004</v>
      </c>
      <c r="O24" s="65">
        <f>famplan_unmet_need</f>
        <v>0.79500000000000004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0.35529507226256396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0.15226931668395599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0.16640240025348002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0.97</v>
      </c>
      <c r="D34" s="65">
        <f t="shared" si="3"/>
        <v>0.97</v>
      </c>
      <c r="E34" s="65">
        <f t="shared" si="3"/>
        <v>0.97</v>
      </c>
      <c r="F34" s="65">
        <f t="shared" si="3"/>
        <v>0.97</v>
      </c>
      <c r="G34" s="65">
        <f t="shared" si="3"/>
        <v>0.97</v>
      </c>
      <c r="H34" s="65">
        <f t="shared" si="3"/>
        <v>0.97</v>
      </c>
      <c r="I34" s="65">
        <f t="shared" si="3"/>
        <v>0.97</v>
      </c>
      <c r="J34" s="65">
        <f t="shared" si="3"/>
        <v>0.97</v>
      </c>
      <c r="K34" s="65">
        <f t="shared" si="3"/>
        <v>0.97</v>
      </c>
      <c r="L34" s="65">
        <f t="shared" si="3"/>
        <v>0.97</v>
      </c>
      <c r="M34" s="65">
        <f t="shared" si="3"/>
        <v>0.97</v>
      </c>
      <c r="N34" s="65">
        <f t="shared" si="3"/>
        <v>0.97</v>
      </c>
      <c r="O34" s="65">
        <f t="shared" si="3"/>
        <v>0.97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E60apKpZZg54CdicNcwD4dqco0p7IASuGZxd56gIzJ1C0XIfX523LZJZLgWehv8JjB+p0bwCpR8vroOfcU7CyQ==" saltValue="oqw9yoBr/wmYdjU3dM43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g/KZZHV4t61DrzE4UXDMd43qcsJxwjOZBvS6rUrifPTaJ/LwBNrUV1TvCjgc+eLyT4ocdvL6vSHBhv1wnSDDSQ==" saltValue="mtKAndTx8IKtclTYbIOB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kZrKBrElZh2uvNBSZs4sP3Bh8BvU9696JVLnRXnR5/pHv/eotAjkosoAx9wm1sDeXv4IdW0AYztfCzViW6xjSg==" saltValue="Pp6XSdmRzo4gXe250/JX1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8L40CXP8QENiAi524Rw2EaHbAmYWS8K1SZveVLcNwlFMcHaS9fDjWWrr0nKeY32wSloUGHaVDTnPuw4y75LLvg==" saltValue="zvLcwBhmyZEBhpgjLM31R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VkLuVpKlYerDFNgzO6mu9gzx1jUaUk6Pent8ee+5E8cp5ZmKRDM+MUxkRsQnR3msw+mEtH6FwnDxqY35F91Ig==" saltValue="fGcJAFhOoiz6jAbTn2bGu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kAfbes4XPK4hrQ6tq2HwsaW21Ow+GyqXDvQXsWPt01KvSM2NLmECQVCVa0XxTv+S1Wsjsch1kGNxbV+Uds6BCg==" saltValue="5mDkmJ/wPBmKjILONC6s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46241.553599999992</v>
      </c>
      <c r="C2" s="53">
        <v>63000</v>
      </c>
      <c r="D2" s="53">
        <v>117000</v>
      </c>
      <c r="E2" s="53">
        <v>93000</v>
      </c>
      <c r="F2" s="53">
        <v>47000</v>
      </c>
      <c r="G2" s="14">
        <f t="shared" ref="G2:G11" si="0">C2+D2+E2+F2</f>
        <v>320000</v>
      </c>
      <c r="H2" s="14">
        <f t="shared" ref="H2:H11" si="1">(B2 + stillbirth*B2/(1000-stillbirth))/(1-abortion)</f>
        <v>49213.323062910044</v>
      </c>
      <c r="I2" s="14">
        <f t="shared" ref="I2:I11" si="2">G2-H2</f>
        <v>270786.67693708994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47101.014799999997</v>
      </c>
      <c r="C3" s="53">
        <v>67000</v>
      </c>
      <c r="D3" s="53">
        <v>121000</v>
      </c>
      <c r="E3" s="53">
        <v>96000</v>
      </c>
      <c r="F3" s="53">
        <v>48000</v>
      </c>
      <c r="G3" s="14">
        <f t="shared" si="0"/>
        <v>332000</v>
      </c>
      <c r="H3" s="14">
        <f t="shared" si="1"/>
        <v>50128.018578149757</v>
      </c>
      <c r="I3" s="14">
        <f t="shared" si="2"/>
        <v>281871.98142185027</v>
      </c>
    </row>
    <row r="4" spans="1:9" ht="15.75" customHeight="1" x14ac:dyDescent="0.2">
      <c r="A4" s="7">
        <f t="shared" si="3"/>
        <v>2023</v>
      </c>
      <c r="B4" s="52">
        <v>47923.289599999996</v>
      </c>
      <c r="C4" s="53">
        <v>70000</v>
      </c>
      <c r="D4" s="53">
        <v>125000</v>
      </c>
      <c r="E4" s="53">
        <v>99000</v>
      </c>
      <c r="F4" s="53">
        <v>49000</v>
      </c>
      <c r="G4" s="14">
        <f t="shared" si="0"/>
        <v>343000</v>
      </c>
      <c r="H4" s="14">
        <f t="shared" si="1"/>
        <v>51003.137864342803</v>
      </c>
      <c r="I4" s="14">
        <f t="shared" si="2"/>
        <v>291996.86213565723</v>
      </c>
    </row>
    <row r="5" spans="1:9" ht="15.75" customHeight="1" x14ac:dyDescent="0.2">
      <c r="A5" s="7">
        <f t="shared" si="3"/>
        <v>2024</v>
      </c>
      <c r="B5" s="52">
        <v>48708.377999999997</v>
      </c>
      <c r="C5" s="53">
        <v>73000</v>
      </c>
      <c r="D5" s="53">
        <v>131000</v>
      </c>
      <c r="E5" s="53">
        <v>103000</v>
      </c>
      <c r="F5" s="53">
        <v>50000</v>
      </c>
      <c r="G5" s="14">
        <f t="shared" si="0"/>
        <v>357000</v>
      </c>
      <c r="H5" s="14">
        <f t="shared" si="1"/>
        <v>51838.680921489206</v>
      </c>
      <c r="I5" s="14">
        <f t="shared" si="2"/>
        <v>305161.3190785108</v>
      </c>
    </row>
    <row r="6" spans="1:9" ht="15.75" customHeight="1" x14ac:dyDescent="0.2">
      <c r="A6" s="7">
        <f t="shared" si="3"/>
        <v>2025</v>
      </c>
      <c r="B6" s="52">
        <v>49486.51</v>
      </c>
      <c r="C6" s="53">
        <v>76000</v>
      </c>
      <c r="D6" s="53">
        <v>136000</v>
      </c>
      <c r="E6" s="53">
        <v>107000</v>
      </c>
      <c r="F6" s="53">
        <v>53000</v>
      </c>
      <c r="G6" s="14">
        <f t="shared" si="0"/>
        <v>372000</v>
      </c>
      <c r="H6" s="14">
        <f t="shared" si="1"/>
        <v>52666.820517162058</v>
      </c>
      <c r="I6" s="14">
        <f t="shared" si="2"/>
        <v>319333.17948283796</v>
      </c>
    </row>
    <row r="7" spans="1:9" ht="15.75" customHeight="1" x14ac:dyDescent="0.2">
      <c r="A7" s="7">
        <f t="shared" si="3"/>
        <v>2026</v>
      </c>
      <c r="B7" s="52">
        <v>50181.001200000013</v>
      </c>
      <c r="C7" s="53">
        <v>78000</v>
      </c>
      <c r="D7" s="53">
        <v>139000</v>
      </c>
      <c r="E7" s="53">
        <v>110000</v>
      </c>
      <c r="F7" s="53">
        <v>56000</v>
      </c>
      <c r="G7" s="14">
        <f t="shared" si="0"/>
        <v>383000</v>
      </c>
      <c r="H7" s="14">
        <f t="shared" si="1"/>
        <v>53405.944035493609</v>
      </c>
      <c r="I7" s="14">
        <f t="shared" si="2"/>
        <v>329594.05596450641</v>
      </c>
    </row>
    <row r="8" spans="1:9" ht="15.75" customHeight="1" x14ac:dyDescent="0.2">
      <c r="A8" s="7">
        <f t="shared" si="3"/>
        <v>2027</v>
      </c>
      <c r="B8" s="52">
        <v>50866.843999999997</v>
      </c>
      <c r="C8" s="53">
        <v>81000</v>
      </c>
      <c r="D8" s="53">
        <v>143000</v>
      </c>
      <c r="E8" s="53">
        <v>113000</v>
      </c>
      <c r="F8" s="53">
        <v>59000</v>
      </c>
      <c r="G8" s="14">
        <f t="shared" si="0"/>
        <v>396000</v>
      </c>
      <c r="H8" s="14">
        <f t="shared" si="1"/>
        <v>54135.863353921734</v>
      </c>
      <c r="I8" s="14">
        <f t="shared" si="2"/>
        <v>341864.13664607826</v>
      </c>
    </row>
    <row r="9" spans="1:9" ht="15.75" customHeight="1" x14ac:dyDescent="0.2">
      <c r="A9" s="7">
        <f t="shared" si="3"/>
        <v>2028</v>
      </c>
      <c r="B9" s="52">
        <v>51513.808400000009</v>
      </c>
      <c r="C9" s="53">
        <v>83000</v>
      </c>
      <c r="D9" s="53">
        <v>148000</v>
      </c>
      <c r="E9" s="53">
        <v>116000</v>
      </c>
      <c r="F9" s="53">
        <v>63000</v>
      </c>
      <c r="G9" s="14">
        <f t="shared" si="0"/>
        <v>410000</v>
      </c>
      <c r="H9" s="14">
        <f t="shared" si="1"/>
        <v>54824.405704873418</v>
      </c>
      <c r="I9" s="14">
        <f t="shared" si="2"/>
        <v>355175.59429512656</v>
      </c>
    </row>
    <row r="10" spans="1:9" ht="15.75" customHeight="1" x14ac:dyDescent="0.2">
      <c r="A10" s="7">
        <f t="shared" si="3"/>
        <v>2029</v>
      </c>
      <c r="B10" s="52">
        <v>52121.894399999997</v>
      </c>
      <c r="C10" s="53">
        <v>86000</v>
      </c>
      <c r="D10" s="53">
        <v>153000</v>
      </c>
      <c r="E10" s="53">
        <v>120000</v>
      </c>
      <c r="F10" s="53">
        <v>67000</v>
      </c>
      <c r="G10" s="14">
        <f t="shared" si="0"/>
        <v>426000</v>
      </c>
      <c r="H10" s="14">
        <f t="shared" si="1"/>
        <v>55471.571088348603</v>
      </c>
      <c r="I10" s="14">
        <f t="shared" si="2"/>
        <v>370528.42891165137</v>
      </c>
    </row>
    <row r="11" spans="1:9" ht="15.75" customHeight="1" x14ac:dyDescent="0.2">
      <c r="A11" s="7">
        <f t="shared" si="3"/>
        <v>2030</v>
      </c>
      <c r="B11" s="52">
        <v>52691.101999999999</v>
      </c>
      <c r="C11" s="53">
        <v>88000</v>
      </c>
      <c r="D11" s="53">
        <v>157000</v>
      </c>
      <c r="E11" s="53">
        <v>124000</v>
      </c>
      <c r="F11" s="53">
        <v>70000</v>
      </c>
      <c r="G11" s="14">
        <f t="shared" si="0"/>
        <v>439000</v>
      </c>
      <c r="H11" s="14">
        <f t="shared" si="1"/>
        <v>56077.359504347318</v>
      </c>
      <c r="I11" s="14">
        <f t="shared" si="2"/>
        <v>382922.64049565268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QihERUFIW+wOClX6tqbqn5GmQltlnuXmrS4Y+6Oe5UeHNI2uLv6TvxwQLHr2ZEXyUFrlIHQsF1BGLS+eupmCA==" saltValue="Bocoptft0QAppa0rJPFwi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wLUda2Ewd58hqMljmkdKczgVJLZxeZX/NbC0dJEzAtL/QX3Z+7+X+ZqD7qJy0OqKa7PT57UT60qRmI6QLQQSg==" saltValue="eUTyPn8VD0DLWr3DF0NbM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mFRgm5xV0ypNTGWHmWFX7VVAb1P295TYN9w0ERbrChq6l4RHRPrxWIM0tOTMGwAcoCf2mIOsSAxtzAXGFNGqqQ==" saltValue="S1aWTidQ2ewImhTRN6hg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GsBLAyWEnJwj2mQSHWZinjUeumP2E4a8h6vqc6l4Zh+JtT52Xh+AsXDS0g+F8EYIY4EWoTdgS9AGWf7dyTngHg==" saltValue="Fj/XmJsyg4ON6srIAYgx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LFHF+1fArehl676JjRlpiHal0thSjqi37gbJ8LeC0nBWNjg/n51mzLLrdu06FFUlt2w3Pq/37UJbUoTeNoYGcw==" saltValue="bO+x0Lse5ZwS8+sQX2+/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KIF/wCj7HppORatXgb/LQ+2dZSDQpILq0EnYMDhdFtli2gKX2+KZFeo0Z2YeneJzxE7uXtN2Gk+2+DeWp1duNQ==" saltValue="H4eQE7sN3b7brrio8oDT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IWqaMusPP534/77UQtuvb3QbnbezQKf/7LNwARLEiyOA3w/Vh4pIiIxw8DKSKWWvj9qV8OEaxiu7YFaj3DFatg==" saltValue="gH4+4AziAFdxZ8KIgAiG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Mp6BPdy5FXTNbEq2U8bWsmTOFYT56/fbqtdpnb6sVCSzHQJmYZ2qXVzHzu+JJ3ZhDa4FlpOyrssoTxw546bZQ==" saltValue="+V4CC8dq2tfM3Svi4jMc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GBrDwtku6yrBOUlsKSnrvsA+Ee2Icm1akdMof5bgTDgYLdRmPHwGFJLFDr7yR2v4JbgNDoD/c8U9tpYfUetq6Q==" saltValue="yHHugX5z8a/DURucokEI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Ehyl50n+CFaykQDr+V6RdyrIP8JkbV75ZSEqR0EAhDzDDPcJ4IH9Ak5TPREwdqHACKmJRi7aWYkKaHp3E4UKw==" saltValue="HW80DDHHszwqf3v30G8W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1.0024559256756931E-2</v>
      </c>
    </row>
    <row r="4" spans="1:8" ht="15.75" customHeight="1" x14ac:dyDescent="0.2">
      <c r="B4" s="16" t="s">
        <v>79</v>
      </c>
      <c r="C4" s="54">
        <v>9.6679763631924334E-2</v>
      </c>
    </row>
    <row r="5" spans="1:8" ht="15.75" customHeight="1" x14ac:dyDescent="0.2">
      <c r="B5" s="16" t="s">
        <v>80</v>
      </c>
      <c r="C5" s="54">
        <v>7.2481780052522038E-2</v>
      </c>
    </row>
    <row r="6" spans="1:8" ht="15.75" customHeight="1" x14ac:dyDescent="0.2">
      <c r="B6" s="16" t="s">
        <v>81</v>
      </c>
      <c r="C6" s="54">
        <v>0.3070462971818726</v>
      </c>
    </row>
    <row r="7" spans="1:8" ht="15.75" customHeight="1" x14ac:dyDescent="0.2">
      <c r="B7" s="16" t="s">
        <v>82</v>
      </c>
      <c r="C7" s="54">
        <v>0.31418211522061812</v>
      </c>
    </row>
    <row r="8" spans="1:8" ht="15.75" customHeight="1" x14ac:dyDescent="0.2">
      <c r="B8" s="16" t="s">
        <v>83</v>
      </c>
      <c r="C8" s="54">
        <v>1.5948282635923398E-2</v>
      </c>
    </row>
    <row r="9" spans="1:8" ht="15.75" customHeight="1" x14ac:dyDescent="0.2">
      <c r="B9" s="16" t="s">
        <v>84</v>
      </c>
      <c r="C9" s="54">
        <v>7.9035157105624143E-2</v>
      </c>
    </row>
    <row r="10" spans="1:8" ht="15.75" customHeight="1" x14ac:dyDescent="0.2">
      <c r="B10" s="16" t="s">
        <v>85</v>
      </c>
      <c r="C10" s="54">
        <v>0.1046020449147585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9.095171912479158E-2</v>
      </c>
      <c r="D14" s="54">
        <v>9.095171912479158E-2</v>
      </c>
      <c r="E14" s="54">
        <v>9.095171912479158E-2</v>
      </c>
      <c r="F14" s="54">
        <v>9.095171912479158E-2</v>
      </c>
    </row>
    <row r="15" spans="1:8" ht="15.75" customHeight="1" x14ac:dyDescent="0.2">
      <c r="B15" s="16" t="s">
        <v>88</v>
      </c>
      <c r="C15" s="54">
        <v>0.1716411339211116</v>
      </c>
      <c r="D15" s="54">
        <v>0.1716411339211116</v>
      </c>
      <c r="E15" s="54">
        <v>0.1716411339211116</v>
      </c>
      <c r="F15" s="54">
        <v>0.1716411339211116</v>
      </c>
    </row>
    <row r="16" spans="1:8" ht="15.75" customHeight="1" x14ac:dyDescent="0.2">
      <c r="B16" s="16" t="s">
        <v>89</v>
      </c>
      <c r="C16" s="54">
        <v>1.4349124773716341E-2</v>
      </c>
      <c r="D16" s="54">
        <v>1.4349124773716341E-2</v>
      </c>
      <c r="E16" s="54">
        <v>1.4349124773716341E-2</v>
      </c>
      <c r="F16" s="54">
        <v>1.4349124773716341E-2</v>
      </c>
    </row>
    <row r="17" spans="1:8" ht="15.75" customHeight="1" x14ac:dyDescent="0.2">
      <c r="B17" s="16" t="s">
        <v>90</v>
      </c>
      <c r="C17" s="54">
        <v>2.9503336763921941E-2</v>
      </c>
      <c r="D17" s="54">
        <v>2.9503336763921941E-2</v>
      </c>
      <c r="E17" s="54">
        <v>2.9503336763921941E-2</v>
      </c>
      <c r="F17" s="54">
        <v>2.9503336763921941E-2</v>
      </c>
    </row>
    <row r="18" spans="1:8" ht="15.75" customHeight="1" x14ac:dyDescent="0.2">
      <c r="B18" s="16" t="s">
        <v>91</v>
      </c>
      <c r="C18" s="54">
        <v>0.2226016669960329</v>
      </c>
      <c r="D18" s="54">
        <v>0.2226016669960329</v>
      </c>
      <c r="E18" s="54">
        <v>0.2226016669960329</v>
      </c>
      <c r="F18" s="54">
        <v>0.2226016669960329</v>
      </c>
    </row>
    <row r="19" spans="1:8" ht="15.75" customHeight="1" x14ac:dyDescent="0.2">
      <c r="B19" s="16" t="s">
        <v>92</v>
      </c>
      <c r="C19" s="54">
        <v>1.7005759860645349E-2</v>
      </c>
      <c r="D19" s="54">
        <v>1.7005759860645349E-2</v>
      </c>
      <c r="E19" s="54">
        <v>1.7005759860645349E-2</v>
      </c>
      <c r="F19" s="54">
        <v>1.7005759860645349E-2</v>
      </c>
    </row>
    <row r="20" spans="1:8" ht="15.75" customHeight="1" x14ac:dyDescent="0.2">
      <c r="B20" s="16" t="s">
        <v>93</v>
      </c>
      <c r="C20" s="54">
        <v>0.205717150877298</v>
      </c>
      <c r="D20" s="54">
        <v>0.205717150877298</v>
      </c>
      <c r="E20" s="54">
        <v>0.205717150877298</v>
      </c>
      <c r="F20" s="54">
        <v>0.205717150877298</v>
      </c>
    </row>
    <row r="21" spans="1:8" ht="15.75" customHeight="1" x14ac:dyDescent="0.2">
      <c r="B21" s="16" t="s">
        <v>94</v>
      </c>
      <c r="C21" s="54">
        <v>4.973901332688601E-2</v>
      </c>
      <c r="D21" s="54">
        <v>4.973901332688601E-2</v>
      </c>
      <c r="E21" s="54">
        <v>4.973901332688601E-2</v>
      </c>
      <c r="F21" s="54">
        <v>4.973901332688601E-2</v>
      </c>
    </row>
    <row r="22" spans="1:8" ht="15.75" customHeight="1" x14ac:dyDescent="0.2">
      <c r="B22" s="16" t="s">
        <v>95</v>
      </c>
      <c r="C22" s="54">
        <v>0.19849109435559631</v>
      </c>
      <c r="D22" s="54">
        <v>0.19849109435559631</v>
      </c>
      <c r="E22" s="54">
        <v>0.19849109435559631</v>
      </c>
      <c r="F22" s="54">
        <v>0.19849109435559631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8.6899999999999991E-2</v>
      </c>
    </row>
    <row r="27" spans="1:8" ht="15.75" customHeight="1" x14ac:dyDescent="0.2">
      <c r="B27" s="16" t="s">
        <v>102</v>
      </c>
      <c r="C27" s="54">
        <v>8.5000000000000006E-3</v>
      </c>
    </row>
    <row r="28" spans="1:8" ht="15.75" customHeight="1" x14ac:dyDescent="0.2">
      <c r="B28" s="16" t="s">
        <v>103</v>
      </c>
      <c r="C28" s="54">
        <v>0.15290000000000001</v>
      </c>
    </row>
    <row r="29" spans="1:8" ht="15.75" customHeight="1" x14ac:dyDescent="0.2">
      <c r="B29" s="16" t="s">
        <v>104</v>
      </c>
      <c r="C29" s="54">
        <v>0.16600000000000001</v>
      </c>
    </row>
    <row r="30" spans="1:8" ht="15.75" customHeight="1" x14ac:dyDescent="0.2">
      <c r="B30" s="16" t="s">
        <v>2</v>
      </c>
      <c r="C30" s="54">
        <v>0.1057</v>
      </c>
    </row>
    <row r="31" spans="1:8" ht="15.75" customHeight="1" x14ac:dyDescent="0.2">
      <c r="B31" s="16" t="s">
        <v>105</v>
      </c>
      <c r="C31" s="54">
        <v>0.1085</v>
      </c>
    </row>
    <row r="32" spans="1:8" ht="15.75" customHeight="1" x14ac:dyDescent="0.2">
      <c r="B32" s="16" t="s">
        <v>106</v>
      </c>
      <c r="C32" s="54">
        <v>1.8499999999999999E-2</v>
      </c>
    </row>
    <row r="33" spans="2:3" ht="15.75" customHeight="1" x14ac:dyDescent="0.2">
      <c r="B33" s="16" t="s">
        <v>107</v>
      </c>
      <c r="C33" s="54">
        <v>8.3900000000000002E-2</v>
      </c>
    </row>
    <row r="34" spans="2:3" ht="15.75" customHeight="1" x14ac:dyDescent="0.2">
      <c r="B34" s="16" t="s">
        <v>108</v>
      </c>
      <c r="C34" s="54">
        <v>0.26910000000000001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G4pDnM1125gIhZqpPkL2C6oS6h0Tv4eLDVzpbiY/BQ6HnGCu9NgMHL0Vhxo89XOs7dEz9bzs0ERKP1zrvnjzUg==" saltValue="zmIGIGH28LuN//fdpqzT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">
      <c r="B3" s="7" t="s">
        <v>113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">
      <c r="B4" s="7" t="s">
        <v>114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">
      <c r="B5" s="7" t="s">
        <v>115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">
      <c r="B9" s="7" t="s">
        <v>118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">
      <c r="B10" s="7" t="s">
        <v>119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">
      <c r="B11" s="7" t="s">
        <v>120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0.48720162700000003</v>
      </c>
      <c r="D14" s="57">
        <v>0.481282526652</v>
      </c>
      <c r="E14" s="57">
        <v>0.481282526652</v>
      </c>
      <c r="F14" s="57">
        <v>0.54058460914799999</v>
      </c>
      <c r="G14" s="57">
        <v>0.54058460914799999</v>
      </c>
      <c r="H14" s="58">
        <v>0.52100000000000002</v>
      </c>
      <c r="I14" s="58">
        <v>0.52100000000000002</v>
      </c>
      <c r="J14" s="58">
        <v>0.52100000000000002</v>
      </c>
      <c r="K14" s="58">
        <v>0.52100000000000002</v>
      </c>
      <c r="L14" s="58">
        <v>0.27010485404899998</v>
      </c>
      <c r="M14" s="58">
        <v>0.19529969828800001</v>
      </c>
      <c r="N14" s="58">
        <v>0.27586655971849999</v>
      </c>
      <c r="O14" s="58">
        <v>0.296251668902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0.21367473599718853</v>
      </c>
      <c r="D15" s="55">
        <f t="shared" si="0"/>
        <v>0.21107876313070265</v>
      </c>
      <c r="E15" s="55">
        <f t="shared" si="0"/>
        <v>0.21107876313070265</v>
      </c>
      <c r="F15" s="55">
        <f t="shared" si="0"/>
        <v>0.23708720833939712</v>
      </c>
      <c r="G15" s="55">
        <f t="shared" si="0"/>
        <v>0.23708720833939712</v>
      </c>
      <c r="H15" s="55">
        <f t="shared" si="0"/>
        <v>0.22849787702891891</v>
      </c>
      <c r="I15" s="55">
        <f t="shared" si="0"/>
        <v>0.22849787702891891</v>
      </c>
      <c r="J15" s="55">
        <f t="shared" si="0"/>
        <v>0.22849787702891891</v>
      </c>
      <c r="K15" s="55">
        <f t="shared" si="0"/>
        <v>0.22849787702891891</v>
      </c>
      <c r="L15" s="55">
        <f t="shared" si="0"/>
        <v>0.11846139294702972</v>
      </c>
      <c r="M15" s="55">
        <f t="shared" si="0"/>
        <v>8.5653678393851032E-2</v>
      </c>
      <c r="N15" s="55">
        <f t="shared" si="0"/>
        <v>0.12098833635114918</v>
      </c>
      <c r="O15" s="55">
        <f t="shared" si="0"/>
        <v>0.12992874742875468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zvuHUsNkX77H1LifWlXAw1isil52iyfYEJXoKFZjKIR5My1si8KXfQ40r8axOpNGv8osK67EO6Ypugqzj65iBA==" saltValue="NyfSYrr4M8KgU1UNcGY7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0.45592287297741801</v>
      </c>
      <c r="D2" s="56">
        <v>0.280937540715686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0.39208534616123702</v>
      </c>
      <c r="D3" s="56">
        <v>0.41964019980392198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0.119288975244239</v>
      </c>
      <c r="D4" s="56">
        <v>0.26842458431372501</v>
      </c>
      <c r="E4" s="56">
        <v>0.95333877377126397</v>
      </c>
      <c r="F4" s="56">
        <v>0.71441323901044895</v>
      </c>
      <c r="G4" s="56">
        <v>0</v>
      </c>
    </row>
    <row r="5" spans="1:7" x14ac:dyDescent="0.2">
      <c r="B5" s="98" t="s">
        <v>132</v>
      </c>
      <c r="C5" s="55">
        <v>3.2702805617106097E-2</v>
      </c>
      <c r="D5" s="55">
        <v>3.0997675166666998E-2</v>
      </c>
      <c r="E5" s="55">
        <v>4.6661226228736009E-2</v>
      </c>
      <c r="F5" s="55">
        <v>0.28558676098955099</v>
      </c>
      <c r="G5" s="55">
        <v>1</v>
      </c>
    </row>
  </sheetData>
  <sheetProtection algorithmName="SHA-512" hashValue="lPaK2giAV+O2IZlOON3TDTf2SbSgmN1RYgT3L7Ogwowf57V9B8tyiugPFgZPfwHl0OhANU7JCiJy5owEZw+NFw==" saltValue="iZJWm9WDF/BYcNVimE7fF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9nV8oFdxvAiDC+WeErtnLvkyG+vKMFDs162EQqRDPuCVRXpUjaXPUvrYDCJk+knY/dgrbhPiUMaBKWsqLPkcTg==" saltValue="8PIPip1QdtXKarhNsDx2g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NFG+p4bf+XJBMx+6fp9Z4hRJYZOzD59CRNzs4P/66SJtwLS19zPGue7C6fD5jTmbCfq0GkTC86uD34YagCKQYQ==" saltValue="6Eyf1HTh5CIj58Yuwh5bA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CNhAgPLQlGUG3Ps45EC/VK1AKwZeWhd5que1YUvgXTGNfuOwFQNN0hdggBnoMQtQIjTXFWtekD3jRGXI20psKg==" saltValue="sfhBQA9ib3yZD4ZUhb/e3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5gRG/6/B5JlDZC00vePHq0Aj5AZ7/1j1M48skJNEGhiDPjwbciULlHx2Mt24pLVbSQswf5/HJQ/LYkxEHckyhg==" saltValue="2+/OtZhvydSf127AOy72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2022-02-02T07:10:36Z</dcterms:modified>
</cp:coreProperties>
</file>