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03CE5B8-08D5-41FF-B371-0D046D887DD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3" i="2"/>
  <c r="A25" i="2"/>
  <c r="A17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2" i="2" s="1"/>
  <c r="C33" i="1"/>
  <c r="C20" i="1"/>
  <c r="I40" i="2" l="1"/>
  <c r="I4" i="2"/>
  <c r="I8" i="2"/>
  <c r="I2" i="2"/>
  <c r="I6" i="2"/>
  <c r="I10" i="2"/>
  <c r="I39" i="2"/>
  <c r="A18" i="2"/>
  <c r="A26" i="2"/>
  <c r="A34" i="2"/>
  <c r="A39" i="2"/>
  <c r="A19" i="2"/>
  <c r="A27" i="2"/>
  <c r="A35" i="2"/>
  <c r="A20" i="2"/>
  <c r="A36" i="2"/>
  <c r="A21" i="2"/>
  <c r="A37" i="2"/>
  <c r="A14" i="2"/>
  <c r="A30" i="2"/>
  <c r="A38" i="2"/>
  <c r="A40" i="2"/>
  <c r="A15" i="2"/>
  <c r="A23" i="2"/>
  <c r="A31" i="2"/>
  <c r="A12" i="2"/>
  <c r="A28" i="2"/>
  <c r="A13" i="2"/>
  <c r="A29" i="2"/>
  <c r="A22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<sst xmlns="http://schemas.openxmlformats.org/spreadsheetml/2006/main" count="2092" uniqueCount="337">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</sst>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1633141.65625</v>
      </c>
    </row>
    <row r="8" spans="1:3" ht="15" customHeight="1" x14ac:dyDescent="0.2">
      <c r="B8" s="7" t="s">
        <v>19</v>
      </c>
      <c r="C8" s="46">
        <v>4.0999999999999988E-2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0.90408493041992199</v>
      </c>
    </row>
    <row r="11" spans="1:3" ht="15" customHeight="1" x14ac:dyDescent="0.2">
      <c r="B11" s="7" t="s">
        <v>22</v>
      </c>
      <c r="C11" s="46">
        <v>0.92500000000000004</v>
      </c>
    </row>
    <row r="12" spans="1:3" ht="15" customHeight="1" x14ac:dyDescent="0.2">
      <c r="B12" s="7" t="s">
        <v>23</v>
      </c>
      <c r="C12" s="46">
        <v>0.58200000000000007</v>
      </c>
    </row>
    <row r="13" spans="1:3" ht="15" customHeight="1" x14ac:dyDescent="0.2">
      <c r="B13" s="7" t="s">
        <v>24</v>
      </c>
      <c r="C13" s="46">
        <v>0.25900000000000001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3.6700000000000003E-2</v>
      </c>
    </row>
    <row r="24" spans="1:3" ht="15" customHeight="1" x14ac:dyDescent="0.2">
      <c r="B24" s="12" t="s">
        <v>33</v>
      </c>
      <c r="C24" s="47">
        <v>0.48730000000000001</v>
      </c>
    </row>
    <row r="25" spans="1:3" ht="15" customHeight="1" x14ac:dyDescent="0.2">
      <c r="B25" s="12" t="s">
        <v>34</v>
      </c>
      <c r="C25" s="47">
        <v>0.43280000000000002</v>
      </c>
    </row>
    <row r="26" spans="1:3" ht="15" customHeight="1" x14ac:dyDescent="0.2">
      <c r="B26" s="12" t="s">
        <v>35</v>
      </c>
      <c r="C26" s="47">
        <v>4.3200000000000002E-2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4.27302454506916</v>
      </c>
    </row>
    <row r="38" spans="1:5" ht="15" customHeight="1" x14ac:dyDescent="0.2">
      <c r="B38" s="28" t="s">
        <v>45</v>
      </c>
      <c r="C38" s="117">
        <v>6.0769909876409196</v>
      </c>
      <c r="D38" s="9"/>
      <c r="E38" s="10"/>
    </row>
    <row r="39" spans="1:5" ht="15" customHeight="1" x14ac:dyDescent="0.2">
      <c r="B39" s="28" t="s">
        <v>46</v>
      </c>
      <c r="C39" s="117">
        <v>7.1070252011762696</v>
      </c>
      <c r="D39" s="9"/>
      <c r="E39" s="9"/>
    </row>
    <row r="40" spans="1:5" ht="15" customHeight="1" x14ac:dyDescent="0.2">
      <c r="B40" s="28" t="s">
        <v>47</v>
      </c>
      <c r="C40" s="117">
        <v>36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5.8327597899999999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2.3922499999999999E-2</v>
      </c>
      <c r="D45" s="9"/>
    </row>
    <row r="46" spans="1:5" ht="15.75" customHeight="1" x14ac:dyDescent="0.2">
      <c r="B46" s="28" t="s">
        <v>52</v>
      </c>
      <c r="C46" s="47">
        <v>8.33811E-2</v>
      </c>
      <c r="D46" s="9"/>
    </row>
    <row r="47" spans="1:5" ht="15.75" customHeight="1" x14ac:dyDescent="0.2">
      <c r="B47" s="28" t="s">
        <v>53</v>
      </c>
      <c r="C47" s="47">
        <v>0.21868360000000001</v>
      </c>
      <c r="D47" s="9"/>
      <c r="E47" s="10"/>
    </row>
    <row r="48" spans="1:5" ht="15" customHeight="1" x14ac:dyDescent="0.2">
      <c r="B48" s="28" t="s">
        <v>54</v>
      </c>
      <c r="C48" s="48">
        <v>0.67401279999999997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0.54262337812751671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15.888087000000001</v>
      </c>
    </row>
    <row r="63" spans="1:4" ht="15.75" customHeight="1" x14ac:dyDescent="0.2">
      <c r="A63" s="39"/>
    </row>
  </sheetData>
  <sheetProtection algorithmName="SHA-512" hashValue="oBvvKTAD5oRIxq+A+v6rCZI+fIY+a+WGsGyEcbzZgSAyQ0lijqPUZhG8R0W0dwOqER4Z1u2DoLkZI6yMZUKrxw==" saltValue="BGyjq3JVuidvRQ4t/WAp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0.22219129000000001</v>
      </c>
      <c r="C2" s="115">
        <v>0.95</v>
      </c>
      <c r="D2" s="116">
        <v>56.060857440763883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39.836007367771657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383.53948171134112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2.5281939935860849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12.968306811567571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12.968306811567571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12.968306811567571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12.968306811567571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12.968306811567571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12.968306811567571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3.4000000000000002E-2</v>
      </c>
      <c r="C16" s="115">
        <v>0.95</v>
      </c>
      <c r="D16" s="116">
        <v>0.67507261146291864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0.72599999999999998</v>
      </c>
      <c r="C18" s="115">
        <v>0.95</v>
      </c>
      <c r="D18" s="116">
        <v>8.8512484629968728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0.72599999999999998</v>
      </c>
      <c r="C19" s="115">
        <v>0.95</v>
      </c>
      <c r="D19" s="116">
        <v>8.8512484629968728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0.995</v>
      </c>
      <c r="C21" s="115">
        <v>0.95</v>
      </c>
      <c r="D21" s="116">
        <v>24.480490916001791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22.356153156487789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4.2519172670834697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0.74457849949999999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18.528185290228219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109.15510136543379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3.341585585510273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1.4449724110069491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0.90599999999999992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6.4000000000000001E-2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0.38281784539194702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2.490967096558574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0.95781726359598596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WQknB4qv6tQQp63+0lnDndqfFZ15UFH2hzlUWxlDjplsPBL8wCLxauW7B5UtnZuE+OyqgOdllRnUTf92/NTKQ==" saltValue="lqB6DjWMn0LThUkSaTv8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5XWWDQMKbE0vmm/lVbR9CvoizNN4bDLAK3gV+Ow5I26QpNeQjbsllvew4O8UTgsOLPpFsrHeD0aMYsBvYtO8DQ==" saltValue="cFynKxHgrsTAsV1A7psH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b4PUEsSQ3rf3Lb0GH8Z+P3XeFOoKZE/b/m0BfZnvjlsG+RaT9M0xR2oWGLN1hfFrc5ZPNcwbjwpZq1FgpNcNqA==" saltValue="v97dLrXV4lALmFrMe6gK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8c4GFYyZ3tsGjdtp1Sga0xGJCsdArJCByQD0GSMpy2/R0MyrMlCBPuCCqcNMZteKClFOssZNkhvGH9W0IqkYQQ==" saltValue="TZe0gKVCbfnLBvBBEZCv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4.0999999999999988E-2</v>
      </c>
      <c r="E2" s="65">
        <f>food_insecure</f>
        <v>4.0999999999999988E-2</v>
      </c>
      <c r="F2" s="65">
        <f>food_insecure</f>
        <v>4.0999999999999988E-2</v>
      </c>
      <c r="G2" s="65">
        <f>food_insecure</f>
        <v>4.0999999999999988E-2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4.0999999999999988E-2</v>
      </c>
      <c r="F5" s="65">
        <f>food_insecure</f>
        <v>4.0999999999999988E-2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4.0999999999999988E-2</v>
      </c>
      <c r="F8" s="65">
        <f>food_insecure</f>
        <v>4.0999999999999988E-2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4.0999999999999988E-2</v>
      </c>
      <c r="F9" s="65">
        <f>food_insecure</f>
        <v>4.0999999999999988E-2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4.0999999999999988E-2</v>
      </c>
      <c r="I15" s="65">
        <f>food_insecure</f>
        <v>4.0999999999999988E-2</v>
      </c>
      <c r="J15" s="65">
        <f>food_insecure</f>
        <v>4.0999999999999988E-2</v>
      </c>
      <c r="K15" s="65">
        <f>food_insecure</f>
        <v>4.0999999999999988E-2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0.92500000000000004</v>
      </c>
      <c r="I18" s="65">
        <f>frac_PW_health_facility</f>
        <v>0.92500000000000004</v>
      </c>
      <c r="J18" s="65">
        <f>frac_PW_health_facility</f>
        <v>0.92500000000000004</v>
      </c>
      <c r="K18" s="65">
        <f>frac_PW_health_facility</f>
        <v>0.92500000000000004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0.25900000000000001</v>
      </c>
      <c r="M24" s="65">
        <f>famplan_unmet_need</f>
        <v>0.25900000000000001</v>
      </c>
      <c r="N24" s="65">
        <f>famplan_unmet_need</f>
        <v>0.25900000000000001</v>
      </c>
      <c r="O24" s="65">
        <f>famplan_unmet_need</f>
        <v>0.25900000000000001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4.7824212843322694E-2</v>
      </c>
      <c r="M25" s="65">
        <f>(1-food_insecure)*(0.49)+food_insecure*(0.7)</f>
        <v>0.49861</v>
      </c>
      <c r="N25" s="65">
        <f>(1-food_insecure)*(0.49)+food_insecure*(0.7)</f>
        <v>0.49861</v>
      </c>
      <c r="O25" s="65">
        <f>(1-food_insecure)*(0.49)+food_insecure*(0.7)</f>
        <v>0.49861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2.0496091218566867E-2</v>
      </c>
      <c r="M26" s="65">
        <f>(1-food_insecure)*(0.21)+food_insecure*(0.3)</f>
        <v>0.21368999999999999</v>
      </c>
      <c r="N26" s="65">
        <f>(1-food_insecure)*(0.21)+food_insecure*(0.3)</f>
        <v>0.21368999999999999</v>
      </c>
      <c r="O26" s="65">
        <f>(1-food_insecure)*(0.21)+food_insecure*(0.3)</f>
        <v>0.21368999999999999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2.7594765518188437E-2</v>
      </c>
      <c r="M27" s="65">
        <f>(1-food_insecure)*(0.3)</f>
        <v>0.28769999999999996</v>
      </c>
      <c r="N27" s="65">
        <f>(1-food_insecure)*(0.3)</f>
        <v>0.28769999999999996</v>
      </c>
      <c r="O27" s="65">
        <f>(1-food_insecure)*(0.3)</f>
        <v>0.28769999999999996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0.90408493041992199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5aqXLIRnHuky8YtHFF8//YePgLiY9yADfym921+QqcYel/qJ9WslhaEAWEaR1yy7fIVaFba26uNOs9OovcdPA==" saltValue="/sYD1rmFAlPz68hwoM46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I4YqWgLYEz672TdGyAlRSoC8OPm+qmdZbvkvv9+d9EPjn8XjqQBItNwEj/fk8LXiJi28idHPAtIyduD3xgBdNQ==" saltValue="lVuw04DbT3tjrhQT3OzC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89KTwdifPwR+k/UJsu9U/Nu3eWTlclwKaHO+oqMpFmmvIZ3ekarErJm43ifZYwohaSyLwpMcOq2RSzWhS+deA==" saltValue="yDWrgnSytiP6RKO2K9V+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guUIWV6j3fZLO6B+dWys9rCUTNwjpQcBikz0+tEMAcMVTHqv2ox9ppthmtMhWZgEX9FupgSJ9LHL7KO3fAY0A==" saltValue="9AbeS/8NjuadqekDnNR06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rcgSRp5tCZYMfAHeCo75MrLt/oKobK/0hyXqlt898oDVJbD8IUH5G1Ys648kEGirfOAuX+kdPyDHdY2zrD6Dg==" saltValue="XLWUJdlSVkrIN2sF6eZ5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WlLKb8RyU7YUFRJNY4n7W3ZJ78A3zfpOZpJL8rvHEVb0rAbQTyBxu0KCXc3q+hkWtXASyR5TI8jJR4ZYSVHJg==" saltValue="oi2ZewyxZWrj+i6VK0H74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304681.05719999998</v>
      </c>
      <c r="C2" s="53">
        <v>864000</v>
      </c>
      <c r="D2" s="53">
        <v>1531000</v>
      </c>
      <c r="E2" s="53">
        <v>2690000</v>
      </c>
      <c r="F2" s="53">
        <v>1968000</v>
      </c>
      <c r="G2" s="14">
        <f t="shared" ref="G2:G11" si="0">C2+D2+E2+F2</f>
        <v>7053000</v>
      </c>
      <c r="H2" s="14">
        <f t="shared" ref="H2:H11" si="1">(B2 + stillbirth*B2/(1000-stillbirth))/(1-abortion)</f>
        <v>321245.92768821161</v>
      </c>
      <c r="I2" s="14">
        <f t="shared" ref="I2:I11" si="2">G2-H2</f>
        <v>6731754.0723117888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301185.82400000002</v>
      </c>
      <c r="C3" s="53">
        <v>869000</v>
      </c>
      <c r="D3" s="53">
        <v>1534000</v>
      </c>
      <c r="E3" s="53">
        <v>2771000</v>
      </c>
      <c r="F3" s="53">
        <v>2029000</v>
      </c>
      <c r="G3" s="14">
        <f t="shared" si="0"/>
        <v>7203000</v>
      </c>
      <c r="H3" s="14">
        <f t="shared" si="1"/>
        <v>317560.66598490992</v>
      </c>
      <c r="I3" s="14">
        <f t="shared" si="2"/>
        <v>6885439.33401509</v>
      </c>
    </row>
    <row r="4" spans="1:9" ht="15.75" customHeight="1" x14ac:dyDescent="0.2">
      <c r="A4" s="7">
        <f t="shared" si="3"/>
        <v>2023</v>
      </c>
      <c r="B4" s="52">
        <v>297572.45179999998</v>
      </c>
      <c r="C4" s="53">
        <v>873000</v>
      </c>
      <c r="D4" s="53">
        <v>1538000</v>
      </c>
      <c r="E4" s="53">
        <v>2857000</v>
      </c>
      <c r="F4" s="53">
        <v>2092000</v>
      </c>
      <c r="G4" s="14">
        <f t="shared" si="0"/>
        <v>7360000</v>
      </c>
      <c r="H4" s="14">
        <f t="shared" si="1"/>
        <v>313750.84231178986</v>
      </c>
      <c r="I4" s="14">
        <f t="shared" si="2"/>
        <v>7046249.1576882098</v>
      </c>
    </row>
    <row r="5" spans="1:9" ht="15.75" customHeight="1" x14ac:dyDescent="0.2">
      <c r="A5" s="7">
        <f t="shared" si="3"/>
        <v>2024</v>
      </c>
      <c r="B5" s="52">
        <v>293845.08600000001</v>
      </c>
      <c r="C5" s="53">
        <v>873000</v>
      </c>
      <c r="D5" s="53">
        <v>1547000</v>
      </c>
      <c r="E5" s="53">
        <v>2953000</v>
      </c>
      <c r="F5" s="53">
        <v>2154000</v>
      </c>
      <c r="G5" s="14">
        <f t="shared" si="0"/>
        <v>7527000</v>
      </c>
      <c r="H5" s="14">
        <f t="shared" si="1"/>
        <v>309820.82744556112</v>
      </c>
      <c r="I5" s="14">
        <f t="shared" si="2"/>
        <v>7217179.1725544389</v>
      </c>
    </row>
    <row r="6" spans="1:9" ht="15.75" customHeight="1" x14ac:dyDescent="0.2">
      <c r="A6" s="7">
        <f t="shared" si="3"/>
        <v>2025</v>
      </c>
      <c r="B6" s="52">
        <v>290021.08299999998</v>
      </c>
      <c r="C6" s="53">
        <v>869000</v>
      </c>
      <c r="D6" s="53">
        <v>1558000</v>
      </c>
      <c r="E6" s="53">
        <v>3055000</v>
      </c>
      <c r="F6" s="53">
        <v>2215000</v>
      </c>
      <c r="G6" s="14">
        <f t="shared" si="0"/>
        <v>7697000</v>
      </c>
      <c r="H6" s="14">
        <f t="shared" si="1"/>
        <v>305788.92141731357</v>
      </c>
      <c r="I6" s="14">
        <f t="shared" si="2"/>
        <v>7391211.0785826864</v>
      </c>
    </row>
    <row r="7" spans="1:9" ht="15.75" customHeight="1" x14ac:dyDescent="0.2">
      <c r="A7" s="7">
        <f t="shared" si="3"/>
        <v>2026</v>
      </c>
      <c r="B7" s="52">
        <v>288513.61920000007</v>
      </c>
      <c r="C7" s="53">
        <v>858000</v>
      </c>
      <c r="D7" s="53">
        <v>1573000</v>
      </c>
      <c r="E7" s="53">
        <v>3166000</v>
      </c>
      <c r="F7" s="53">
        <v>2272000</v>
      </c>
      <c r="G7" s="14">
        <f t="shared" si="0"/>
        <v>7869000</v>
      </c>
      <c r="H7" s="14">
        <f t="shared" si="1"/>
        <v>304199.49997005408</v>
      </c>
      <c r="I7" s="14">
        <f t="shared" si="2"/>
        <v>7564800.5000299457</v>
      </c>
    </row>
    <row r="8" spans="1:9" ht="15.75" customHeight="1" x14ac:dyDescent="0.2">
      <c r="A8" s="7">
        <f t="shared" si="3"/>
        <v>2027</v>
      </c>
      <c r="B8" s="52">
        <v>286922.52940000012</v>
      </c>
      <c r="C8" s="53">
        <v>842000</v>
      </c>
      <c r="D8" s="53">
        <v>1589000</v>
      </c>
      <c r="E8" s="53">
        <v>3284000</v>
      </c>
      <c r="F8" s="53">
        <v>2328000</v>
      </c>
      <c r="G8" s="14">
        <f t="shared" si="0"/>
        <v>8043000</v>
      </c>
      <c r="H8" s="14">
        <f t="shared" si="1"/>
        <v>302521.90595244925</v>
      </c>
      <c r="I8" s="14">
        <f t="shared" si="2"/>
        <v>7740478.094047551</v>
      </c>
    </row>
    <row r="9" spans="1:9" ht="15.75" customHeight="1" x14ac:dyDescent="0.2">
      <c r="A9" s="7">
        <f t="shared" si="3"/>
        <v>2028</v>
      </c>
      <c r="B9" s="52">
        <v>285262.33260000008</v>
      </c>
      <c r="C9" s="53">
        <v>824000</v>
      </c>
      <c r="D9" s="53">
        <v>1604000</v>
      </c>
      <c r="E9" s="53">
        <v>3407000</v>
      </c>
      <c r="F9" s="53">
        <v>2386000</v>
      </c>
      <c r="G9" s="14">
        <f t="shared" si="0"/>
        <v>8221000</v>
      </c>
      <c r="H9" s="14">
        <f t="shared" si="1"/>
        <v>300771.44773209811</v>
      </c>
      <c r="I9" s="14">
        <f t="shared" si="2"/>
        <v>7920228.5522679016</v>
      </c>
    </row>
    <row r="10" spans="1:9" ht="15.75" customHeight="1" x14ac:dyDescent="0.2">
      <c r="A10" s="7">
        <f t="shared" si="3"/>
        <v>2029</v>
      </c>
      <c r="B10" s="52">
        <v>283547.19900000008</v>
      </c>
      <c r="C10" s="53">
        <v>807000</v>
      </c>
      <c r="D10" s="53">
        <v>1615000</v>
      </c>
      <c r="E10" s="53">
        <v>3531000</v>
      </c>
      <c r="F10" s="53">
        <v>2448000</v>
      </c>
      <c r="G10" s="14">
        <f t="shared" si="0"/>
        <v>8401000</v>
      </c>
      <c r="H10" s="14">
        <f t="shared" si="1"/>
        <v>298963.065913075</v>
      </c>
      <c r="I10" s="14">
        <f t="shared" si="2"/>
        <v>8102036.9340869254</v>
      </c>
    </row>
    <row r="11" spans="1:9" ht="15.75" customHeight="1" x14ac:dyDescent="0.2">
      <c r="A11" s="7">
        <f t="shared" si="3"/>
        <v>2030</v>
      </c>
      <c r="B11" s="52">
        <v>281765.40000000002</v>
      </c>
      <c r="C11" s="53">
        <v>792000</v>
      </c>
      <c r="D11" s="53">
        <v>1620000</v>
      </c>
      <c r="E11" s="53">
        <v>3654000</v>
      </c>
      <c r="F11" s="53">
        <v>2516000</v>
      </c>
      <c r="G11" s="14">
        <f t="shared" si="0"/>
        <v>8582000</v>
      </c>
      <c r="H11" s="14">
        <f t="shared" si="1"/>
        <v>297084.39423598017</v>
      </c>
      <c r="I11" s="14">
        <f t="shared" si="2"/>
        <v>8284915.6057640202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WNJLxKWhf9Ko7MoCEE5h6BC86Rnc7EhTiUx4b/ldEoodruThnYiLtZ1z1puUy0j29WJWNZweEi/y7rjO+l9tqw==" saltValue="ROGkC0rJMS5rQ+h98dTg2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48/rQpxxP/RH08THa4hkt0gFkqPAucy5tT11+cZb9z4ckF5P2tH5ifaGA0yiRBNA02b+cp+Kmx/hJAIw4PQB8A==" saltValue="43UzMJUmxAO7Ao7J1XxEW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xM7pI2U7luazmVXy7TkaylK1cA/e9RRrmeVoPIXouaYLn6+7VZxJWt4/3VLOkQ4hQk9su5A2F+iR4kuj/jb2Xg==" saltValue="CyXmF+I6QsL0wgIcvPu3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BLmzccrBlIMKw/IME8hAu6K+1o5JYcnVyEIDp9HjcCufyagfEoEddmDvg3NmA6jaQJvDP2Ia2cw92pbOH+xwZA==" saltValue="ju4GbSzYCF8knkZpOZGy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OrwdWLMHpvVfbjHYVz5t+TJRd18whyZPkzw/jeT6oLwTQO73NPP8woHH3bm0xIOKmCI5yiDBq8XjbMuy53JIag==" saltValue="1Fp7KcK3AMk2CKis3DUS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x8GgkK2KiXL9N3QN1TXU4AZgmDzh4+bA9Lw8kw5gCe/khQI1FrfjLcO34YyJB817CL/IpaJyYDyLI2QwCqPGg==" saltValue="9IpdQd3HTg6lKe3BvpQZ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1/frFS8JIQUIOm8ZZC/eVRh3xcScF+A/0B8u+FOvHno1D69wgKGjUUtDYZNtSldDe43Ov0CKrA4Wn4hJLAxk+Q==" saltValue="2ct/i405wHxbjNUqh4Ge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/zaQLYuLn+JJ7NqqWqHVzUPFMNWRHahYa58nJWSeCMM3NDM1TxtQPbxHTbZIyIZmFKFh6uOFYqriLzbi6x/ZuA==" saltValue="zVwygXcvskMyLA7UzZds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WSt0nutX/ZiRhxNPU4R1aqbfYdTkWpjzep0VWpebeoypCqVg/CzKeYMk0H8IBiiqiGaufGb3JSMncZ+QdR7Kg==" saltValue="cgPohrexaFdLjgYf9z+q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zfFYl7f9RGI19urB57jGo/Iamd/ARNzvA+ijYnGsObD8FcfyoSM6DNrwgphJvdZo/Z0xW4k4SpVNxvECJrgJw==" saltValue="JFgYgORDctzdZ+NjzZFC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3.9733468627674622E-2</v>
      </c>
    </row>
    <row r="5" spans="1:8" ht="15.75" customHeight="1" x14ac:dyDescent="0.2">
      <c r="B5" s="16" t="s">
        <v>80</v>
      </c>
      <c r="C5" s="54">
        <v>3.043399826625854E-2</v>
      </c>
    </row>
    <row r="6" spans="1:8" ht="15.75" customHeight="1" x14ac:dyDescent="0.2">
      <c r="B6" s="16" t="s">
        <v>81</v>
      </c>
      <c r="C6" s="54">
        <v>0.1223463173895543</v>
      </c>
    </row>
    <row r="7" spans="1:8" ht="15.75" customHeight="1" x14ac:dyDescent="0.2">
      <c r="B7" s="16" t="s">
        <v>82</v>
      </c>
      <c r="C7" s="54">
        <v>0.35562452395057148</v>
      </c>
    </row>
    <row r="8" spans="1:8" ht="15.75" customHeight="1" x14ac:dyDescent="0.2">
      <c r="B8" s="16" t="s">
        <v>83</v>
      </c>
      <c r="C8" s="54">
        <v>1.481701344014949E-2</v>
      </c>
    </row>
    <row r="9" spans="1:8" ht="15.75" customHeight="1" x14ac:dyDescent="0.2">
      <c r="B9" s="16" t="s">
        <v>84</v>
      </c>
      <c r="C9" s="54">
        <v>0.25821874598178129</v>
      </c>
    </row>
    <row r="10" spans="1:8" ht="15.75" customHeight="1" x14ac:dyDescent="0.2">
      <c r="B10" s="16" t="s">
        <v>85</v>
      </c>
      <c r="C10" s="54">
        <v>0.1788259323440102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4.1909083306926637E-2</v>
      </c>
      <c r="D14" s="54">
        <v>4.1909083306926637E-2</v>
      </c>
      <c r="E14" s="54">
        <v>4.1909083306926637E-2</v>
      </c>
      <c r="F14" s="54">
        <v>4.1909083306926637E-2</v>
      </c>
    </row>
    <row r="15" spans="1:8" ht="15.75" customHeight="1" x14ac:dyDescent="0.2">
      <c r="B15" s="16" t="s">
        <v>88</v>
      </c>
      <c r="C15" s="54">
        <v>0.1076011483657115</v>
      </c>
      <c r="D15" s="54">
        <v>0.1076011483657115</v>
      </c>
      <c r="E15" s="54">
        <v>0.1076011483657115</v>
      </c>
      <c r="F15" s="54">
        <v>0.1076011483657115</v>
      </c>
    </row>
    <row r="16" spans="1:8" ht="15.75" customHeight="1" x14ac:dyDescent="0.2">
      <c r="B16" s="16" t="s">
        <v>89</v>
      </c>
      <c r="C16" s="54">
        <v>1.868955356913066E-2</v>
      </c>
      <c r="D16" s="54">
        <v>1.868955356913066E-2</v>
      </c>
      <c r="E16" s="54">
        <v>1.868955356913066E-2</v>
      </c>
      <c r="F16" s="54">
        <v>1.868955356913066E-2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2.146218756702329E-2</v>
      </c>
      <c r="D19" s="54">
        <v>2.146218756702329E-2</v>
      </c>
      <c r="E19" s="54">
        <v>2.146218756702329E-2</v>
      </c>
      <c r="F19" s="54">
        <v>2.146218756702329E-2</v>
      </c>
    </row>
    <row r="20" spans="1:8" ht="15.75" customHeight="1" x14ac:dyDescent="0.2">
      <c r="B20" s="16" t="s">
        <v>93</v>
      </c>
      <c r="C20" s="54">
        <v>5.2078802801435549E-4</v>
      </c>
      <c r="D20" s="54">
        <v>5.2078802801435549E-4</v>
      </c>
      <c r="E20" s="54">
        <v>5.2078802801435549E-4</v>
      </c>
      <c r="F20" s="54">
        <v>5.2078802801435549E-4</v>
      </c>
    </row>
    <row r="21" spans="1:8" ht="15.75" customHeight="1" x14ac:dyDescent="0.2">
      <c r="B21" s="16" t="s">
        <v>94</v>
      </c>
      <c r="C21" s="54">
        <v>0.16318502533113191</v>
      </c>
      <c r="D21" s="54">
        <v>0.16318502533113191</v>
      </c>
      <c r="E21" s="54">
        <v>0.16318502533113191</v>
      </c>
      <c r="F21" s="54">
        <v>0.16318502533113191</v>
      </c>
    </row>
    <row r="22" spans="1:8" ht="15.75" customHeight="1" x14ac:dyDescent="0.2">
      <c r="B22" s="16" t="s">
        <v>95</v>
      </c>
      <c r="C22" s="54">
        <v>0.64663221383206182</v>
      </c>
      <c r="D22" s="54">
        <v>0.64663221383206182</v>
      </c>
      <c r="E22" s="54">
        <v>0.64663221383206182</v>
      </c>
      <c r="F22" s="54">
        <v>0.64663221383206182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6.2600000000000003E-2</v>
      </c>
    </row>
    <row r="27" spans="1:8" ht="15.75" customHeight="1" x14ac:dyDescent="0.2">
      <c r="B27" s="16" t="s">
        <v>102</v>
      </c>
      <c r="C27" s="54">
        <v>2.8E-3</v>
      </c>
    </row>
    <row r="28" spans="1:8" ht="15.75" customHeight="1" x14ac:dyDescent="0.2">
      <c r="B28" s="16" t="s">
        <v>103</v>
      </c>
      <c r="C28" s="54">
        <v>0.1759</v>
      </c>
    </row>
    <row r="29" spans="1:8" ht="15.75" customHeight="1" x14ac:dyDescent="0.2">
      <c r="B29" s="16" t="s">
        <v>104</v>
      </c>
      <c r="C29" s="54">
        <v>0.12989999999999999</v>
      </c>
    </row>
    <row r="30" spans="1:8" ht="15.75" customHeight="1" x14ac:dyDescent="0.2">
      <c r="B30" s="16" t="s">
        <v>2</v>
      </c>
      <c r="C30" s="54">
        <v>6.5500000000000003E-2</v>
      </c>
    </row>
    <row r="31" spans="1:8" ht="15.75" customHeight="1" x14ac:dyDescent="0.2">
      <c r="B31" s="16" t="s">
        <v>105</v>
      </c>
      <c r="C31" s="54">
        <v>0.1615</v>
      </c>
    </row>
    <row r="32" spans="1:8" ht="15.75" customHeight="1" x14ac:dyDescent="0.2">
      <c r="B32" s="16" t="s">
        <v>106</v>
      </c>
      <c r="C32" s="54">
        <v>7.3700000000000002E-2</v>
      </c>
    </row>
    <row r="33" spans="2:3" ht="15.75" customHeight="1" x14ac:dyDescent="0.2">
      <c r="B33" s="16" t="s">
        <v>107</v>
      </c>
      <c r="C33" s="54">
        <v>3.4799999999999998E-2</v>
      </c>
    </row>
    <row r="34" spans="2:3" ht="15.75" customHeight="1" x14ac:dyDescent="0.2">
      <c r="B34" s="16" t="s">
        <v>108</v>
      </c>
      <c r="C34" s="54">
        <v>0.29329999999552958</v>
      </c>
    </row>
    <row r="35" spans="2:3" ht="15.75" customHeight="1" x14ac:dyDescent="0.2">
      <c r="B35" s="24" t="s">
        <v>41</v>
      </c>
      <c r="C35" s="50">
        <f>SUM(C26:C34)</f>
        <v>0.99999999999552946</v>
      </c>
    </row>
  </sheetData>
  <sheetProtection algorithmName="SHA-512" hashValue="yY3RiQ35KITZKIB6F1XBxbKRn7Xz+xLWQ3TsDDvDeHSFFyUHpcy0oss1CytY+vu4gXH6wMbn61lobUmjriQ5Zg==" saltValue="n8A3PffWNKMKOjoJ2eun7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0.37582732899999999</v>
      </c>
      <c r="D14" s="57">
        <v>0.36131474626900001</v>
      </c>
      <c r="E14" s="57">
        <v>0.36131474626900001</v>
      </c>
      <c r="F14" s="57">
        <v>0.174274205716</v>
      </c>
      <c r="G14" s="57">
        <v>0.174274205716</v>
      </c>
      <c r="H14" s="58">
        <v>0.35399999999999998</v>
      </c>
      <c r="I14" s="58">
        <v>0.35399999999999998</v>
      </c>
      <c r="J14" s="58">
        <v>0.35399999999999998</v>
      </c>
      <c r="K14" s="58">
        <v>0.35399999999999998</v>
      </c>
      <c r="L14" s="58">
        <v>0.19440046575799999</v>
      </c>
      <c r="M14" s="58">
        <v>0.17612990189550001</v>
      </c>
      <c r="N14" s="58">
        <v>0.18860646885849999</v>
      </c>
      <c r="O14" s="58">
        <v>0.19006387009049999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0.20393269485462162</v>
      </c>
      <c r="D15" s="55">
        <f t="shared" si="0"/>
        <v>0.19605782818777134</v>
      </c>
      <c r="E15" s="55">
        <f t="shared" si="0"/>
        <v>0.19605782818777134</v>
      </c>
      <c r="F15" s="55">
        <f t="shared" si="0"/>
        <v>9.4565258226105703E-2</v>
      </c>
      <c r="G15" s="55">
        <f t="shared" si="0"/>
        <v>9.4565258226105703E-2</v>
      </c>
      <c r="H15" s="55">
        <f t="shared" si="0"/>
        <v>0.1920886758571409</v>
      </c>
      <c r="I15" s="55">
        <f t="shared" si="0"/>
        <v>0.1920886758571409</v>
      </c>
      <c r="J15" s="55">
        <f t="shared" si="0"/>
        <v>0.1920886758571409</v>
      </c>
      <c r="K15" s="55">
        <f t="shared" si="0"/>
        <v>0.1920886758571409</v>
      </c>
      <c r="L15" s="55">
        <f t="shared" si="0"/>
        <v>0.10548623743916859</v>
      </c>
      <c r="M15" s="55">
        <f t="shared" si="0"/>
        <v>9.5572202355804325E-2</v>
      </c>
      <c r="N15" s="55">
        <f t="shared" si="0"/>
        <v>0.10234227926870154</v>
      </c>
      <c r="O15" s="55">
        <f t="shared" si="0"/>
        <v>0.10313309924849659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XimI0qSZKe4Pl7sA2Gpt66MxrGFTNo3qGeH+5R5mCJFZ4uPn+lt9yTdb31WlW2s36lyXd8bLonACwSPbvbvNg==" saltValue="iIzh1iGoHZz04Z2uMOjA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o1QyxS6wc6tfOfTNQVQd95a0bbrx9GWydR3/g1jFx+/c8JRjnJ2RprAnFOOFJV5SEEuoR83YB2GpLpUihUWOnw==" saltValue="3dt7AhLh0CeYw/NzqZBg0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4+gVbwNmPOyxppevyDklZJYFXELDvTyYYyR2eM8NzO1SgP7PiV1A13bDR0wC2KupGnZpFRFXfGsxOvB4O5u2Q==" saltValue="VMW5zCY+g7oqXJWdSvuM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mJHJhvgNeb/vJYz0ptjWeouhYllriEqC1ABcPKkArQoSsYT2dDCv2+sjoHEakHBvq/gSTLvzxGLgRFVJ9I5MXw==" saltValue="HlggmBFwK9y4C3jPFHel3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v0tpE+da824vTb+6YvWjiYO0IXZCt3Aqknd7IvKsjzyhnDAq02CySmR+cs0MYlMXQA3WZDQDtuaeVcn4J58OUQ==" saltValue="IwlYJrNluLXKN9otzPPx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VSzlcRXinqII3W2voKIPAKOfdqX/zlDqoDRRrp0gr3/XvBIO3mHpiTo43ubOyACHiQN+Yoq44QzD6BsWoHD3w==" saltValue="4xXIGF2aPRNtxlYtc4Te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2022-02-02T07:39:01Z</dcterms:modified>
</cp:coreProperties>
</file>