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ACC256E-A7CC-43AC-BDE3-D338AF5EF36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4" i="2" l="1"/>
  <c r="A35" i="2"/>
  <c r="A25" i="2"/>
  <c r="I2" i="2"/>
  <c r="I6" i="2"/>
  <c r="I10" i="2"/>
  <c r="A26" i="2"/>
  <c r="A39" i="2"/>
  <c r="A27" i="2"/>
  <c r="I39" i="2"/>
  <c r="I3" i="2"/>
  <c r="I7" i="2"/>
  <c r="I11" i="2"/>
  <c r="A33" i="2"/>
  <c r="A30" i="2"/>
  <c r="D58" i="20"/>
  <c r="A13" i="2"/>
  <c r="A21" i="2"/>
  <c r="A37" i="2"/>
  <c r="A22" i="2"/>
  <c r="A38" i="2"/>
  <c r="A15" i="2"/>
  <c r="A23" i="2"/>
  <c r="A31" i="2"/>
  <c r="A12" i="2"/>
  <c r="A20" i="2"/>
  <c r="A28" i="2"/>
  <c r="A36" i="2"/>
  <c r="A29" i="2"/>
  <c r="A14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<sst xmlns="http://schemas.openxmlformats.org/spreadsheetml/2006/main" count="2092" uniqueCount="337">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</sst>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746884.828125</v>
      </c>
    </row>
    <row r="8" spans="1:3" ht="15" customHeight="1" x14ac:dyDescent="0.2">
      <c r="B8" s="7" t="s">
        <v>19</v>
      </c>
      <c r="C8" s="46">
        <v>0.222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0.91188728330000002</v>
      </c>
    </row>
    <row r="11" spans="1:3" ht="15" customHeight="1" x14ac:dyDescent="0.2">
      <c r="B11" s="7" t="s">
        <v>22</v>
      </c>
      <c r="C11" s="46">
        <v>0.93900000000000006</v>
      </c>
    </row>
    <row r="12" spans="1:3" ht="15" customHeight="1" x14ac:dyDescent="0.2">
      <c r="B12" s="7" t="s">
        <v>23</v>
      </c>
      <c r="C12" s="46">
        <v>0.93</v>
      </c>
    </row>
    <row r="13" spans="1:3" ht="15" customHeight="1" x14ac:dyDescent="0.2">
      <c r="B13" s="7" t="s">
        <v>24</v>
      </c>
      <c r="C13" s="46">
        <v>0.77700000000000002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5.2499999999999998E-2</v>
      </c>
    </row>
    <row r="24" spans="1:3" ht="15" customHeight="1" x14ac:dyDescent="0.2">
      <c r="B24" s="12" t="s">
        <v>33</v>
      </c>
      <c r="C24" s="47">
        <v>0.53039999999999998</v>
      </c>
    </row>
    <row r="25" spans="1:3" ht="15" customHeight="1" x14ac:dyDescent="0.2">
      <c r="B25" s="12" t="s">
        <v>34</v>
      </c>
      <c r="C25" s="47">
        <v>0.39929999999999999</v>
      </c>
    </row>
    <row r="26" spans="1:3" ht="15" customHeight="1" x14ac:dyDescent="0.2">
      <c r="B26" s="12" t="s">
        <v>35</v>
      </c>
      <c r="C26" s="47">
        <v>1.78E-2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32.416897502547101</v>
      </c>
    </row>
    <row r="38" spans="1:5" ht="15" customHeight="1" x14ac:dyDescent="0.2">
      <c r="B38" s="28" t="s">
        <v>45</v>
      </c>
      <c r="C38" s="117">
        <v>62.182780398053403</v>
      </c>
      <c r="D38" s="9"/>
      <c r="E38" s="10"/>
    </row>
    <row r="39" spans="1:5" ht="15" customHeight="1" x14ac:dyDescent="0.2">
      <c r="B39" s="28" t="s">
        <v>46</v>
      </c>
      <c r="C39" s="117">
        <v>84.622621053808203</v>
      </c>
      <c r="D39" s="9"/>
      <c r="E39" s="9"/>
    </row>
    <row r="40" spans="1:5" ht="15" customHeight="1" x14ac:dyDescent="0.2">
      <c r="B40" s="28" t="s">
        <v>47</v>
      </c>
      <c r="C40" s="117">
        <v>661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2.23579E-2</v>
      </c>
      <c r="D45" s="9"/>
    </row>
    <row r="46" spans="1:5" ht="15.75" customHeight="1" x14ac:dyDescent="0.2">
      <c r="B46" s="28" t="s">
        <v>52</v>
      </c>
      <c r="C46" s="47">
        <v>0.1166238</v>
      </c>
      <c r="D46" s="9"/>
    </row>
    <row r="47" spans="1:5" ht="15.75" customHeight="1" x14ac:dyDescent="0.2">
      <c r="B47" s="28" t="s">
        <v>53</v>
      </c>
      <c r="C47" s="47">
        <v>0.21971209999999999</v>
      </c>
      <c r="D47" s="9"/>
      <c r="E47" s="10"/>
    </row>
    <row r="48" spans="1:5" ht="15" customHeight="1" x14ac:dyDescent="0.2">
      <c r="B48" s="28" t="s">
        <v>54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0.58659641260667483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9.0528536000000006</v>
      </c>
    </row>
    <row r="63" spans="1:4" ht="15.75" customHeight="1" x14ac:dyDescent="0.2">
      <c r="A63" s="39"/>
    </row>
  </sheetData>
  <sheetProtection algorithmName="SHA-512" hashValue="2slp/5DOiIc96ZZut46QvgE1GGpJ3NKkgmo55n+QBxw2uo1yjOemmqtSiZ3VqqGyKOFyd1/CHgPbYwT7BqhAhQ==" saltValue="xGOt0GZcJVJvUdxRNzdQ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0.20952880774398799</v>
      </c>
      <c r="C2" s="115">
        <v>0.95</v>
      </c>
      <c r="D2" s="116">
        <v>65.001928394120526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40.036410720983589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523.71476704611985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4.4267326868432813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13.16871016477951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13.16871016477951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13.16871016477951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13.16871016477951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13.16871016477951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13.16871016477951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0.69226196289062503</v>
      </c>
      <c r="C16" s="115">
        <v>0.95</v>
      </c>
      <c r="D16" s="116">
        <v>0.875475964674854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8.6074304579999997E-2</v>
      </c>
      <c r="C18" s="115">
        <v>0.95</v>
      </c>
      <c r="D18" s="116">
        <v>12.04060110790949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8.6074304579999997E-2</v>
      </c>
      <c r="C19" s="115">
        <v>0.95</v>
      </c>
      <c r="D19" s="116">
        <v>12.04060110790949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0.79832420350000011</v>
      </c>
      <c r="C21" s="115">
        <v>0.95</v>
      </c>
      <c r="D21" s="116">
        <v>46.895735102694239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22.807060701214638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4.3771693628409292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18.74869883648774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129.56175311793481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0.25819462925778958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1.895878864529575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3.2066123925700332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ywgaBQ1sFNc/MWeh9IQzKou/CpnYR2yqd5mxyJzFr5AYBB+9ekPIYKcW+wZB9nOuTF+m2Z0Uv1bUppQ3aIokQ==" saltValue="U4fXT6aKoptRx8dC0M2A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i+ghkCYO/XKXIXjxME7cdvzGd68YZzx3NVYgjvVohlENV9F5/u708s10X1tpdUUfm4an5+myt6nl3Zr/ZEfaSA==" saltValue="6+wKKdXZIWGYJtmFWFaL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wjkgogswW9p88dsG+874h3lRZQpD8DxcjldDVFhN2rTG8+pvgWDYtwtyfnlOag4ZdC2xN/Gjzu7ismXZaojqHQ==" saltValue="Nt3RXCMZJ0U4ore0tcJ/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6Na2B0w9KVZuzhUWcmAHabJ1bf5O6Dtz9DCsCLHTlq49p4cu/U1gpHdyjyyOL0koklHV/7xqvMcHkWUjXUgWhQ==" saltValue="NWbeSALLvha/FtRhG1jx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0.222</v>
      </c>
      <c r="E2" s="65">
        <f>food_insecure</f>
        <v>0.222</v>
      </c>
      <c r="F2" s="65">
        <f>food_insecure</f>
        <v>0.222</v>
      </c>
      <c r="G2" s="65">
        <f>food_insecure</f>
        <v>0.222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0.222</v>
      </c>
      <c r="F5" s="65">
        <f>food_insecure</f>
        <v>0.222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0.222</v>
      </c>
      <c r="F8" s="65">
        <f>food_insecure</f>
        <v>0.222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0.222</v>
      </c>
      <c r="F9" s="65">
        <f>food_insecure</f>
        <v>0.222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0.93</v>
      </c>
      <c r="E10" s="65">
        <f>IF(ISBLANK(comm_deliv), frac_children_health_facility,1)</f>
        <v>0.93</v>
      </c>
      <c r="F10" s="65">
        <f>IF(ISBLANK(comm_deliv), frac_children_health_facility,1)</f>
        <v>0.93</v>
      </c>
      <c r="G10" s="65">
        <f>IF(ISBLANK(comm_deliv), frac_children_health_facility,1)</f>
        <v>0.93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0.222</v>
      </c>
      <c r="I15" s="65">
        <f>food_insecure</f>
        <v>0.222</v>
      </c>
      <c r="J15" s="65">
        <f>food_insecure</f>
        <v>0.222</v>
      </c>
      <c r="K15" s="65">
        <f>food_insecure</f>
        <v>0.222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0.77700000000000002</v>
      </c>
      <c r="M24" s="65">
        <f>famplan_unmet_need</f>
        <v>0.77700000000000002</v>
      </c>
      <c r="N24" s="65">
        <f>famplan_unmet_need</f>
        <v>0.77700000000000002</v>
      </c>
      <c r="O24" s="65">
        <f>famplan_unmet_need</f>
        <v>0.77700000000000002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4.7283046035553992E-2</v>
      </c>
      <c r="M25" s="65">
        <f>(1-food_insecure)*(0.49)+food_insecure*(0.7)</f>
        <v>0.53661999999999999</v>
      </c>
      <c r="N25" s="65">
        <f>(1-food_insecure)*(0.49)+food_insecure*(0.7)</f>
        <v>0.53661999999999999</v>
      </c>
      <c r="O25" s="65">
        <f>(1-food_insecure)*(0.49)+food_insecure*(0.7)</f>
        <v>0.53661999999999999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2.0264162586665996E-2</v>
      </c>
      <c r="M26" s="65">
        <f>(1-food_insecure)*(0.21)+food_insecure*(0.3)</f>
        <v>0.22997999999999999</v>
      </c>
      <c r="N26" s="65">
        <f>(1-food_insecure)*(0.21)+food_insecure*(0.3)</f>
        <v>0.22997999999999999</v>
      </c>
      <c r="O26" s="65">
        <f>(1-food_insecure)*(0.21)+food_insecure*(0.3)</f>
        <v>0.22997999999999999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2.0565508077779994E-2</v>
      </c>
      <c r="M27" s="65">
        <f>(1-food_insecure)*(0.3)</f>
        <v>0.2334</v>
      </c>
      <c r="N27" s="65">
        <f>(1-food_insecure)*(0.3)</f>
        <v>0.2334</v>
      </c>
      <c r="O27" s="65">
        <f>(1-food_insecure)*(0.3)</f>
        <v>0.2334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0.91188728330000013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oaiwLdqa+ud0u6P7mC0ww7zSvITMA05wVvk4kZRyGEgFGaspsGBqEnAvUlVOFc9hWhnA21hFF20waJHKv2SPlA==" saltValue="BAj8mABsqcw38FemxvpX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nbaLgxZK3517PARy1QzvqFRwXRTelFVLEKAnquw/oXDZCDDWjUQ75Gw5d4IZWH/en/dkuW1JjRpaKM+3GIc3ag==" saltValue="X8vu8wLaHbZnf26TvbbA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bgFCNJ0i/yt1xoA13vs/MWYJWJbN4eXrTWBPwoM42gLA7O/8gKptJ2L7/vE72j47VdvvVaZzr0LJQhkk73ClQ==" saltValue="hpWvMoFPKVfAlzASCnEH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D7w8/5Pv3jt2olYUkdJEKMz5KxVHUo3ITpjAJhy8AY9hbxW2d2ydJ8/L3AV4Lnz5aUQKGKv/zMChCjzs7jmyw==" saltValue="yPPaqDYeOHKd6aiCxQU1M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7dFcCD3ZS15a04R6MaBv5bmybg9TDYyZBWhV7OzuDL8vlz56I4R3py/N3p4iCcy95NUBbDkTc8W7N5nOCo9wA==" saltValue="xkkbsK1BFN0oCleU8arRs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4R0p7XfOWsN5jxgddjtZPYOAGtz+xqgh6MKi/lBs7ULa89JXPBqDcynp54Ijikj9nz9wYy5Hz2SIKScAs0xFNw==" saltValue="vwHnh36hzH87iR04kv9f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22794.750199999999</v>
      </c>
      <c r="C2" s="53">
        <v>58000</v>
      </c>
      <c r="D2" s="53">
        <v>134000</v>
      </c>
      <c r="E2" s="53">
        <v>158000</v>
      </c>
      <c r="F2" s="53">
        <v>149000</v>
      </c>
      <c r="G2" s="14">
        <f t="shared" ref="G2:G11" si="0">C2+D2+E2+F2</f>
        <v>499000</v>
      </c>
      <c r="H2" s="14">
        <f t="shared" ref="H2:H11" si="1">(B2 + stillbirth*B2/(1000-stillbirth))/(1-abortion)</f>
        <v>24486.046596252469</v>
      </c>
      <c r="I2" s="14">
        <f t="shared" ref="I2:I11" si="2">G2-H2</f>
        <v>474513.95340374752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22547.830399999999</v>
      </c>
      <c r="C3" s="53">
        <v>57000</v>
      </c>
      <c r="D3" s="53">
        <v>131000</v>
      </c>
      <c r="E3" s="53">
        <v>158000</v>
      </c>
      <c r="F3" s="53">
        <v>150000</v>
      </c>
      <c r="G3" s="14">
        <f t="shared" si="0"/>
        <v>496000</v>
      </c>
      <c r="H3" s="14">
        <f t="shared" si="1"/>
        <v>24220.806149426371</v>
      </c>
      <c r="I3" s="14">
        <f t="shared" si="2"/>
        <v>471779.19385057362</v>
      </c>
    </row>
    <row r="4" spans="1:9" ht="15.75" customHeight="1" x14ac:dyDescent="0.2">
      <c r="A4" s="7">
        <f t="shared" si="3"/>
        <v>2023</v>
      </c>
      <c r="B4" s="52">
        <v>22311.585999999999</v>
      </c>
      <c r="C4" s="53">
        <v>56000</v>
      </c>
      <c r="D4" s="53">
        <v>127000</v>
      </c>
      <c r="E4" s="53">
        <v>157000</v>
      </c>
      <c r="F4" s="53">
        <v>151000</v>
      </c>
      <c r="G4" s="14">
        <f t="shared" si="0"/>
        <v>491000</v>
      </c>
      <c r="H4" s="14">
        <f t="shared" si="1"/>
        <v>23967.033182591946</v>
      </c>
      <c r="I4" s="14">
        <f t="shared" si="2"/>
        <v>467032.96681740804</v>
      </c>
    </row>
    <row r="5" spans="1:9" ht="15.75" customHeight="1" x14ac:dyDescent="0.2">
      <c r="A5" s="7">
        <f t="shared" si="3"/>
        <v>2024</v>
      </c>
      <c r="B5" s="52">
        <v>22053.9908</v>
      </c>
      <c r="C5" s="53">
        <v>55000</v>
      </c>
      <c r="D5" s="53">
        <v>124000</v>
      </c>
      <c r="E5" s="53">
        <v>155000</v>
      </c>
      <c r="F5" s="53">
        <v>153000</v>
      </c>
      <c r="G5" s="14">
        <f t="shared" si="0"/>
        <v>487000</v>
      </c>
      <c r="H5" s="14">
        <f t="shared" si="1"/>
        <v>23690.325255774169</v>
      </c>
      <c r="I5" s="14">
        <f t="shared" si="2"/>
        <v>463309.67474422581</v>
      </c>
    </row>
    <row r="6" spans="1:9" ht="15.75" customHeight="1" x14ac:dyDescent="0.2">
      <c r="A6" s="7">
        <f t="shared" si="3"/>
        <v>2025</v>
      </c>
      <c r="B6" s="52">
        <v>21796.632000000001</v>
      </c>
      <c r="C6" s="53">
        <v>55000</v>
      </c>
      <c r="D6" s="53">
        <v>121000</v>
      </c>
      <c r="E6" s="53">
        <v>153000</v>
      </c>
      <c r="F6" s="53">
        <v>154000</v>
      </c>
      <c r="G6" s="14">
        <f t="shared" si="0"/>
        <v>483000</v>
      </c>
      <c r="H6" s="14">
        <f t="shared" si="1"/>
        <v>23413.871269068251</v>
      </c>
      <c r="I6" s="14">
        <f t="shared" si="2"/>
        <v>459586.12873093173</v>
      </c>
    </row>
    <row r="7" spans="1:9" ht="15.75" customHeight="1" x14ac:dyDescent="0.2">
      <c r="A7" s="7">
        <f t="shared" si="3"/>
        <v>2026</v>
      </c>
      <c r="B7" s="52">
        <v>21497.7696</v>
      </c>
      <c r="C7" s="53">
        <v>54000</v>
      </c>
      <c r="D7" s="53">
        <v>118000</v>
      </c>
      <c r="E7" s="53">
        <v>150000</v>
      </c>
      <c r="F7" s="53">
        <v>156000</v>
      </c>
      <c r="G7" s="14">
        <f t="shared" si="0"/>
        <v>478000</v>
      </c>
      <c r="H7" s="14">
        <f t="shared" si="1"/>
        <v>23092.834250102896</v>
      </c>
      <c r="I7" s="14">
        <f t="shared" si="2"/>
        <v>454907.16574989713</v>
      </c>
    </row>
    <row r="8" spans="1:9" ht="15.75" customHeight="1" x14ac:dyDescent="0.2">
      <c r="A8" s="7">
        <f t="shared" si="3"/>
        <v>2027</v>
      </c>
      <c r="B8" s="52">
        <v>21189.021000000001</v>
      </c>
      <c r="C8" s="53">
        <v>55000</v>
      </c>
      <c r="D8" s="53">
        <v>116000</v>
      </c>
      <c r="E8" s="53">
        <v>146000</v>
      </c>
      <c r="F8" s="53">
        <v>156000</v>
      </c>
      <c r="G8" s="14">
        <f t="shared" si="0"/>
        <v>473000</v>
      </c>
      <c r="H8" s="14">
        <f t="shared" si="1"/>
        <v>22761.177507221473</v>
      </c>
      <c r="I8" s="14">
        <f t="shared" si="2"/>
        <v>450238.82249277853</v>
      </c>
    </row>
    <row r="9" spans="1:9" ht="15.75" customHeight="1" x14ac:dyDescent="0.2">
      <c r="A9" s="7">
        <f t="shared" si="3"/>
        <v>2028</v>
      </c>
      <c r="B9" s="52">
        <v>20880.825199999999</v>
      </c>
      <c r="C9" s="53">
        <v>55000</v>
      </c>
      <c r="D9" s="53">
        <v>114000</v>
      </c>
      <c r="E9" s="53">
        <v>143000</v>
      </c>
      <c r="F9" s="53">
        <v>157000</v>
      </c>
      <c r="G9" s="14">
        <f t="shared" si="0"/>
        <v>469000</v>
      </c>
      <c r="H9" s="14">
        <f t="shared" si="1"/>
        <v>22430.114580303794</v>
      </c>
      <c r="I9" s="14">
        <f t="shared" si="2"/>
        <v>446569.88541969622</v>
      </c>
    </row>
    <row r="10" spans="1:9" ht="15.75" customHeight="1" x14ac:dyDescent="0.2">
      <c r="A10" s="7">
        <f t="shared" si="3"/>
        <v>2029</v>
      </c>
      <c r="B10" s="52">
        <v>20563.295999999998</v>
      </c>
      <c r="C10" s="53">
        <v>56000</v>
      </c>
      <c r="D10" s="53">
        <v>113000</v>
      </c>
      <c r="E10" s="53">
        <v>139000</v>
      </c>
      <c r="F10" s="53">
        <v>157000</v>
      </c>
      <c r="G10" s="14">
        <f t="shared" si="0"/>
        <v>465000</v>
      </c>
      <c r="H10" s="14">
        <f t="shared" si="1"/>
        <v>22089.025745433792</v>
      </c>
      <c r="I10" s="14">
        <f t="shared" si="2"/>
        <v>442910.97425456619</v>
      </c>
    </row>
    <row r="11" spans="1:9" ht="15.75" customHeight="1" x14ac:dyDescent="0.2">
      <c r="A11" s="7">
        <f t="shared" si="3"/>
        <v>2030</v>
      </c>
      <c r="B11" s="52">
        <v>20236.848000000002</v>
      </c>
      <c r="C11" s="53">
        <v>56000</v>
      </c>
      <c r="D11" s="53">
        <v>112000</v>
      </c>
      <c r="E11" s="53">
        <v>135000</v>
      </c>
      <c r="F11" s="53">
        <v>157000</v>
      </c>
      <c r="G11" s="14">
        <f t="shared" si="0"/>
        <v>460000</v>
      </c>
      <c r="H11" s="14">
        <f t="shared" si="1"/>
        <v>21738.356364584277</v>
      </c>
      <c r="I11" s="14">
        <f t="shared" si="2"/>
        <v>438261.6436354157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AVjODwulZGX5wUDRZzvCS0zMYsOiFT+zy7lnTTKKAQrUgpSi9szbSstdqHgDEj8MGe615cZDGj0kjxGkQoL4Wg==" saltValue="TGYb2J8uuOfUDTo9u9Hol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uaK0fO3rslf8QjTGtaj/kjcpalm4T9959chD07pWmEXLSM/vTV5K3t5JsWoVHMsvRzbLfNQWVx5r0cZ4LrQf1Q==" saltValue="5Yq0joUa4OmzkIz2mw2iv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uVQFFRsxULJYOFNumGBNLDiQc2vC3DmpWoCtD/nbtB6ms10xVPATJROjhlnlZ3GYaB79IaUbf95yycHjPK8zw==" saltValue="yUFLUA2MtGGNL3BvhXRi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JEJVkUNW8jM0FlBOKYHsDr8sW+isZmGtFtWBq5RZE7XHhX94nStsTtA9ic4b069dnW0xDxgjBDxdDqAqjeUFVg==" saltValue="OivqvClS+0afOJ7fiNNb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os9/YWsxCicYq+kjt3sWCnthFmYrz9w7+D9NFnKiYk2cS5pYbes9KjUUT31AjWx3Ew+RRpkH7mRbiAPKkYOjg==" saltValue="j+4m9dl+wzxLc4+4g/MC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a0soP9Jbd44ed2VAanayZoUt/057WYbgiOIjnkhbHT1xZH1VoxDuQEseA/G92EdaRk+GMlAwg4/YENCJIj7fw==" saltValue="2uVXV1PBjSFtN+hsj3+m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UzfP57gZdJnpj5ea2Nqu0kgPwjwjns79IZUfoH5YRz194pn4aRL28J2XGM1D+TIfdlOD4uUuluFJ4aj5K6wxTg==" saltValue="XJIlwHhJwvEehXr+plfy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8ILssz1CFWzdLhpLLcs+xrRufHXZ+V18KZhpx10n9h3nb/9nMk9JrAQQFXez7VUmnbqK5r+xsRkqOiSzuR6sw==" saltValue="KVcZvG7HbZPRwiKXRG04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+mALahW3aRr9ApowxiQdnlUheGdkV/vHiJP7NwHPoITBH/VFAtWJ1uRJFIjwVrWftgjPfUbVR78WdqUIAyXYDQ==" saltValue="QwmoB/QAXG4S3l4GMyZW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guXNAqtAYDHqX1k8qGxA/ttZAOf0Cp89HvVlBhM/kZcp0ZnEpE+xcs0WYXc77cHDaKSDGX6MfE4LtYcTx617g==" saltValue="6xWlyjCZ7vsUwxOqGrD4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3.7266381809530221E-3</v>
      </c>
    </row>
    <row r="4" spans="1:8" ht="15.75" customHeight="1" x14ac:dyDescent="0.2">
      <c r="B4" s="16" t="s">
        <v>79</v>
      </c>
      <c r="C4" s="54">
        <v>0.195706331436307</v>
      </c>
    </row>
    <row r="5" spans="1:8" ht="15.75" customHeight="1" x14ac:dyDescent="0.2">
      <c r="B5" s="16" t="s">
        <v>80</v>
      </c>
      <c r="C5" s="54">
        <v>6.5721135415244603E-2</v>
      </c>
    </row>
    <row r="6" spans="1:8" ht="15.75" customHeight="1" x14ac:dyDescent="0.2">
      <c r="B6" s="16" t="s">
        <v>81</v>
      </c>
      <c r="C6" s="54">
        <v>0.27883164309684211</v>
      </c>
    </row>
    <row r="7" spans="1:8" ht="15.75" customHeight="1" x14ac:dyDescent="0.2">
      <c r="B7" s="16" t="s">
        <v>82</v>
      </c>
      <c r="C7" s="54">
        <v>0.2847147321761721</v>
      </c>
    </row>
    <row r="8" spans="1:8" ht="15.75" customHeight="1" x14ac:dyDescent="0.2">
      <c r="B8" s="16" t="s">
        <v>83</v>
      </c>
      <c r="C8" s="54">
        <v>4.8816202717355522E-3</v>
      </c>
    </row>
    <row r="9" spans="1:8" ht="15.75" customHeight="1" x14ac:dyDescent="0.2">
      <c r="B9" s="16" t="s">
        <v>84</v>
      </c>
      <c r="C9" s="54">
        <v>8.9211207629896011E-2</v>
      </c>
    </row>
    <row r="10" spans="1:8" ht="15.75" customHeight="1" x14ac:dyDescent="0.2">
      <c r="B10" s="16" t="s">
        <v>85</v>
      </c>
      <c r="C10" s="54">
        <v>7.7206691792849585E-2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5.7200000000000001E-2</v>
      </c>
    </row>
    <row r="27" spans="1:8" ht="15.75" customHeight="1" x14ac:dyDescent="0.2">
      <c r="B27" s="16" t="s">
        <v>102</v>
      </c>
      <c r="C27" s="54">
        <v>4.4699999999999997E-2</v>
      </c>
    </row>
    <row r="28" spans="1:8" ht="15.75" customHeight="1" x14ac:dyDescent="0.2">
      <c r="B28" s="16" t="s">
        <v>103</v>
      </c>
      <c r="C28" s="54">
        <v>0.19500000000000001</v>
      </c>
    </row>
    <row r="29" spans="1:8" ht="15.75" customHeight="1" x14ac:dyDescent="0.2">
      <c r="B29" s="16" t="s">
        <v>104</v>
      </c>
      <c r="C29" s="54">
        <v>0.1477</v>
      </c>
    </row>
    <row r="30" spans="1:8" ht="15.75" customHeight="1" x14ac:dyDescent="0.2">
      <c r="B30" s="16" t="s">
        <v>2</v>
      </c>
      <c r="C30" s="54">
        <v>8.3699999999999997E-2</v>
      </c>
    </row>
    <row r="31" spans="1:8" ht="15.75" customHeight="1" x14ac:dyDescent="0.2">
      <c r="B31" s="16" t="s">
        <v>105</v>
      </c>
      <c r="C31" s="54">
        <v>6.1199999999999997E-2</v>
      </c>
    </row>
    <row r="32" spans="1:8" ht="15.75" customHeight="1" x14ac:dyDescent="0.2">
      <c r="B32" s="16" t="s">
        <v>106</v>
      </c>
      <c r="C32" s="54">
        <v>0.1024</v>
      </c>
    </row>
    <row r="33" spans="2:3" ht="15.75" customHeight="1" x14ac:dyDescent="0.2">
      <c r="B33" s="16" t="s">
        <v>107</v>
      </c>
      <c r="C33" s="54">
        <v>0.11269999999999999</v>
      </c>
    </row>
    <row r="34" spans="2:3" ht="15.75" customHeight="1" x14ac:dyDescent="0.2">
      <c r="B34" s="16" t="s">
        <v>108</v>
      </c>
      <c r="C34" s="54">
        <v>0.1954000000000003</v>
      </c>
    </row>
    <row r="35" spans="2:3" ht="15.75" customHeight="1" x14ac:dyDescent="0.2">
      <c r="B35" s="24" t="s">
        <v>41</v>
      </c>
      <c r="C35" s="50">
        <f>SUM(C26:C34)</f>
        <v>1.0000000000000004</v>
      </c>
    </row>
  </sheetData>
  <sheetProtection algorithmName="SHA-512" hashValue="XiVyvq0Q6yMT6sWn2tUhE4LASzlrq/JQs3HeI6wY1JYuck8FiQEhBeMnjiEI16VXWC1DHagjULsHGqHaysDjBw==" saltValue="nziCePsmkOBb1NID1zpQ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0.46848806900000001</v>
      </c>
      <c r="D14" s="57">
        <v>0.46448791111799997</v>
      </c>
      <c r="E14" s="57">
        <v>0.46448791111799997</v>
      </c>
      <c r="F14" s="57">
        <v>0.24134989067099999</v>
      </c>
      <c r="G14" s="57">
        <v>0.24134989067099999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0.27927864023600002</v>
      </c>
      <c r="M14" s="58">
        <v>0.28507612679049998</v>
      </c>
      <c r="N14" s="58">
        <v>0.27244273048500001</v>
      </c>
      <c r="O14" s="58">
        <v>0.28033220925300001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0.27481342062442837</v>
      </c>
      <c r="D15" s="55">
        <f t="shared" si="0"/>
        <v>0.27246694236098684</v>
      </c>
      <c r="E15" s="55">
        <f t="shared" si="0"/>
        <v>0.27246694236098684</v>
      </c>
      <c r="F15" s="55">
        <f t="shared" si="0"/>
        <v>0.14157498005062177</v>
      </c>
      <c r="G15" s="55">
        <f t="shared" si="0"/>
        <v>0.14157498005062177</v>
      </c>
      <c r="H15" s="55">
        <f t="shared" si="0"/>
        <v>0.16483359194247565</v>
      </c>
      <c r="I15" s="55">
        <f t="shared" si="0"/>
        <v>0.16483359194247565</v>
      </c>
      <c r="J15" s="55">
        <f t="shared" si="0"/>
        <v>0.16483359194247565</v>
      </c>
      <c r="K15" s="55">
        <f t="shared" si="0"/>
        <v>0.16483359194247565</v>
      </c>
      <c r="L15" s="55">
        <f t="shared" si="0"/>
        <v>0.16382384848010778</v>
      </c>
      <c r="M15" s="55">
        <f t="shared" si="0"/>
        <v>0.16722463329511289</v>
      </c>
      <c r="N15" s="55">
        <f t="shared" si="0"/>
        <v>0.15981392834326816</v>
      </c>
      <c r="O15" s="55">
        <f t="shared" si="0"/>
        <v>0.16444186828591351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MRfH6vRv2C+6BTWSsD++6hGhXv22Z/zYugzCXaNFGp3zWX8+yQ9PPAh1JD07SiTPqYCpUwICS6vhPilYefmog==" saltValue="QynDXBZBMfXrGnjTbZ8N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fOkDdWnRXRgvrN72vR9ejFHxk5eGIu5dHSlgnYOfdRBOXeOqB8fo1U8ng4ER0Vt+skkQEP6XaLl9h5Tv5AFK6Q==" saltValue="QCyVJyFWM7pG9gK9CiA+j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0LmmIH0zxJ3yPvf12MUg9mOHYfp7BbLJGBv5X9ok0PDE8jq/erwbG8PvGU8oavF/qeu3CXbmavZeWJRnC8oew==" saltValue="5/NzXWnAVEIAnhNqnIH4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fitUBKxV1Hg6Gr8WIwy7PfKfGTWGjTM4l/4SLX3Q35oTX4GRlvrpMIx0J+tbLyOO7mVzk63/MHcGUHusMlgnjQ==" saltValue="WfKBkvewDKu6WEqMQpPl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P3MxwF73LXg3YRRGfnOyikloVeNWbYAy6PrPflaxY/RvPME98ssRiEI/AWjZhLkSDRuj+qKvVQ5w0RitH6rRmQ==" saltValue="MOHu9foBMtY+WUFcJf9w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dDeu08TTlsB0VgkxYKbb+TvutHQsjwZ/BjJG/1KtwOvyYhzyafI/cQog807B3dzjsxja0LWVQEU8PrUla67vg==" saltValue="ht2qvbsiZkStRh3ZYHPd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2022-02-02T07:42:46Z</dcterms:modified>
</cp:coreProperties>
</file>