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C39F1AE-F5DE-4C95-A812-19DDF1720D76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1" i="2"/>
  <c r="A30" i="2"/>
  <c r="A29" i="2"/>
  <c r="A23" i="2"/>
  <c r="A22" i="2"/>
  <c r="A21" i="2"/>
  <c r="A15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D10" i="26" l="1"/>
  <c r="G12" i="26"/>
  <c r="E19" i="26"/>
  <c r="A3" i="2"/>
  <c r="A16" i="2"/>
  <c r="A24" i="2"/>
  <c r="A32" i="2"/>
  <c r="F10" i="26"/>
  <c r="A17" i="2"/>
  <c r="A25" i="2"/>
  <c r="A33" i="2"/>
  <c r="A34" i="2"/>
  <c r="A18" i="2"/>
  <c r="A26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<sst xmlns="http://schemas.openxmlformats.org/spreadsheetml/2006/main" count="2092" uniqueCount="341">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</sst>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323342.7265625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0.84452529907226603</v>
      </c>
    </row>
    <row r="11" spans="1:3" ht="15" customHeight="1" x14ac:dyDescent="0.25">
      <c r="B11" s="5" t="s">
        <v>11</v>
      </c>
      <c r="C11" s="45">
        <v>0.97599999999999998</v>
      </c>
    </row>
    <row r="12" spans="1:3" ht="15" customHeight="1" x14ac:dyDescent="0.25">
      <c r="B12" s="5" t="s">
        <v>12</v>
      </c>
      <c r="C12" s="45">
        <v>0.77200000000000002</v>
      </c>
    </row>
    <row r="13" spans="1:3" ht="15" customHeight="1" x14ac:dyDescent="0.25">
      <c r="B13" s="5" t="s">
        <v>13</v>
      </c>
      <c r="C13" s="45">
        <v>0.109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0.1542</v>
      </c>
    </row>
    <row r="24" spans="1:3" ht="15" customHeight="1" x14ac:dyDescent="0.25">
      <c r="B24" s="15" t="s">
        <v>22</v>
      </c>
      <c r="C24" s="45">
        <v>0.504</v>
      </c>
    </row>
    <row r="25" spans="1:3" ht="15" customHeight="1" x14ac:dyDescent="0.25">
      <c r="B25" s="15" t="s">
        <v>23</v>
      </c>
      <c r="C25" s="45">
        <v>0.31219999999999998</v>
      </c>
    </row>
    <row r="26" spans="1:3" ht="15" customHeight="1" x14ac:dyDescent="0.25">
      <c r="B26" s="15" t="s">
        <v>24</v>
      </c>
      <c r="C26" s="45">
        <v>2.9600000000000001E-2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6.1573833137445604</v>
      </c>
    </row>
    <row r="38" spans="1:5" ht="15" customHeight="1" x14ac:dyDescent="0.25">
      <c r="B38" s="11" t="s">
        <v>34</v>
      </c>
      <c r="C38" s="43">
        <v>7.5435707882581999</v>
      </c>
      <c r="D38" s="12"/>
      <c r="E38" s="13"/>
    </row>
    <row r="39" spans="1:5" ht="15" customHeight="1" x14ac:dyDescent="0.25">
      <c r="B39" s="11" t="s">
        <v>35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100">
        <v>0.27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7.6683000000000003E-3</v>
      </c>
      <c r="D45" s="12"/>
    </row>
    <row r="46" spans="1:5" ht="15.75" customHeight="1" x14ac:dyDescent="0.25">
      <c r="B46" s="11" t="s">
        <v>41</v>
      </c>
      <c r="C46" s="45">
        <v>7.7032299999999998E-2</v>
      </c>
      <c r="D46" s="12"/>
    </row>
    <row r="47" spans="1:5" ht="15.75" customHeight="1" x14ac:dyDescent="0.25">
      <c r="B47" s="11" t="s">
        <v>42</v>
      </c>
      <c r="C47" s="45">
        <v>5.80098E-2</v>
      </c>
      <c r="D47" s="12"/>
      <c r="E47" s="13"/>
    </row>
    <row r="48" spans="1:5" ht="15" customHeight="1" x14ac:dyDescent="0.25">
      <c r="B48" s="11" t="s">
        <v>43</v>
      </c>
      <c r="C48" s="46">
        <v>0.85728959999999998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0.54813400000000001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7.4772848999999905E-2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0.63209012076205195</v>
      </c>
      <c r="C2" s="98">
        <v>0.95</v>
      </c>
      <c r="D2" s="56">
        <v>107.0201908947332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40.978199545296739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1182.463810200042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1.727104628102593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14.11049898909264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14.11049898909264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14.11049898909264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14.11049898909264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14.11049898909264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14.11049898909264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0.75127765838598504</v>
      </c>
      <c r="C16" s="98">
        <v>0.95</v>
      </c>
      <c r="D16" s="56">
        <v>1.817264788987992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27.02885669161574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27.02885669161574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0.20890825269999999</v>
      </c>
      <c r="C21" s="98">
        <v>0.95</v>
      </c>
      <c r="D21" s="56">
        <v>17.591217247758362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24.926085555919201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3.2008066180000003E-2</v>
      </c>
      <c r="C23" s="98">
        <v>0.95</v>
      </c>
      <c r="D23" s="56">
        <v>4.9657873780366408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0.89337655369133406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0.61467118137531007</v>
      </c>
      <c r="C27" s="98">
        <v>0.95</v>
      </c>
      <c r="D27" s="56">
        <v>19.66637718058168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0.56282257079999998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225.46212730893359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0.86388676042059953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0.22471399</v>
      </c>
      <c r="C32" s="98">
        <v>0.95</v>
      </c>
      <c r="D32" s="56">
        <v>4.0149037192341366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0.97818360252186098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4.8103308680000012E-2</v>
      </c>
      <c r="C38" s="98">
        <v>0.95</v>
      </c>
      <c r="D38" s="56">
        <v>6.1634669588090496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0.75648277279999998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205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0.97599999999999998</v>
      </c>
      <c r="I18" s="60">
        <f>frac_PW_health_facility</f>
        <v>0.97599999999999998</v>
      </c>
      <c r="J18" s="60">
        <f>frac_PW_health_facility</f>
        <v>0.97599999999999998</v>
      </c>
      <c r="K18" s="60">
        <f>frac_PW_health_facility</f>
        <v>0.97599999999999998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0.109</v>
      </c>
      <c r="M24" s="60">
        <f>famplan_unmet_need</f>
        <v>0.109</v>
      </c>
      <c r="N24" s="60">
        <f>famplan_unmet_need</f>
        <v>0.109</v>
      </c>
      <c r="O24" s="60">
        <f>famplan_unmet_need</f>
        <v>0.109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7.6639699075317175E-2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3.284558531799308E-2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4.5989416534423712E-2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0.84452529907226603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7">
        <f t="shared" ref="G2:G11" si="0">C2+D2+E2+F2</f>
        <v>1304000</v>
      </c>
      <c r="H2" s="17">
        <f t="shared" ref="H2:H11" si="1">(B2 + stillbirth*B2/(1000-stillbirth))/(1-abortion)</f>
        <v>76325.718281875234</v>
      </c>
      <c r="I2" s="17">
        <f t="shared" ref="I2:I11" si="2">G2-H2</f>
        <v>1227674.2817181249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5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5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5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5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5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5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5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5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1.9974164445480507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1.9974164445480507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1.7223140786456346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1.7223140786456346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1.6590072937192479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1.6590072937192479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1.4772432305337229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1.4772432305337229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2.3714476112535698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2.3714476112535698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1.9931818581377474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1.9931818581377474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0.63967580300237892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0.63967580300237892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0.43965338686620498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0.43965338686620498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0.84982054108070459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0.84982054108070459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0.84982054108070459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0.84982054108070459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0.91989639625142505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0.91989639625142505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0.90988471429934803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0.90988471429934803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0.90988471429934803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0.90988471429934803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0.69629383099908515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0.68592793169305544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0.68592793169305544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0.65943368687360127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0.65943368687360127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0.65943368687360127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0.65943368687360127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0.68710888610763443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0.68710888610763443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0.68710888610763443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0.68710888610763443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0.78100690815597873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0.77258804821124505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0.77258804821124505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0.75074775672981064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0.75074775672981064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0.75074775672981064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0.75074775672981064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0.77355072463768115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0.77355072463768115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0.77355072463768115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0.77355072463768115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0.51139605074453687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0.49925778332668402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0.49925778332668402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0.46920218781011286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0.46920218781011286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0.46920218781011286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0.46920218781011286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0.50062964088757644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0.50062964088757644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0.50062964088757644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0.50062964088757644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0.67536401293286841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0.66462782598277403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0.66462782598277403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0.63728690605730876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0.63728690605730876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0.63728690605730876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0.63728690605730876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0.66584985520160378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0.66584985520160378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0.66584985520160378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0.66584985520160378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0.96647448598363905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0.96486489017400368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0.96486489017400368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0.96054759932141875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0.96054759932141875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0.96054759932141875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0.96054759932141875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0.96505044385936301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0.96505044385936301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0.96505044385936301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0.96505044385936301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0.91113692485151354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0.90712582242593776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0.90712582242593776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0.89647497282468047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0.89647497282468047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0.89647497282468047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0.89647497282468047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0.90758709915904257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0.90758709915904257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0.90758709915904257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0.90758709915904257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0.85978111449455474</v>
      </c>
      <c r="E3" s="90" t="e">
        <f>IF(ISBLANK('Nutritional status distribution'!E$11),0.86,(0.86*'Nutritional status distribution'!E$11/(1-0.86*'Nutritional status distribution'!E$11))
/ ('Nutritional status distribution'!E$11/(1-'Nutritional status distribution'!E$11)))</f>
        <v>#DIV/0!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0.85947016114226726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0.859938975637772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0.85814236316658499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0.85948545989058289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0.85767049872590084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0.8577544750714492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0.7738030030450993</v>
      </c>
      <c r="E10" s="90" t="e">
        <f>E3*0.9</f>
        <v>#DIV/0!</v>
      </c>
      <c r="F10" s="90">
        <f>F3*0.9</f>
        <v>0.77352314502804054</v>
      </c>
      <c r="G10" s="90">
        <f>G3*0.9</f>
        <v>0.77394507807399482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0.77232812684992647</v>
      </c>
      <c r="E12" s="90">
        <f>E5*0.9</f>
        <v>0.77353691390152457</v>
      </c>
      <c r="F12" s="90">
        <f>F5*0.9</f>
        <v>0.77190344885331075</v>
      </c>
      <c r="G12" s="90">
        <f>G5*0.9</f>
        <v>0.77197902756430425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0.90277017021928252</v>
      </c>
      <c r="E17" s="90" t="e">
        <f>E3*1.05</f>
        <v>#DIV/0!</v>
      </c>
      <c r="F17" s="90">
        <f>F3*1.05</f>
        <v>0.90244366919938068</v>
      </c>
      <c r="G17" s="90">
        <f>G3*1.05</f>
        <v>0.90293592441966064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0.90104948132491425</v>
      </c>
      <c r="E19" s="90">
        <f>E5*1.05</f>
        <v>0.90245973288511205</v>
      </c>
      <c r="F19" s="90">
        <f>F5*1.05</f>
        <v>0.90055402366219595</v>
      </c>
      <c r="G19" s="90">
        <f>G5*1.05</f>
        <v>0.90064219882502172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2.236840100862876E-2</v>
      </c>
    </row>
    <row r="5" spans="1:8" ht="15.75" customHeight="1" x14ac:dyDescent="0.25">
      <c r="B5" s="19" t="s">
        <v>70</v>
      </c>
      <c r="C5" s="101">
        <v>2.7828901869366401E-2</v>
      </c>
    </row>
    <row r="6" spans="1:8" ht="15.75" customHeight="1" x14ac:dyDescent="0.25">
      <c r="B6" s="19" t="s">
        <v>71</v>
      </c>
      <c r="C6" s="101">
        <v>0.10535892521549731</v>
      </c>
    </row>
    <row r="7" spans="1:8" ht="15.75" customHeight="1" x14ac:dyDescent="0.25">
      <c r="B7" s="19" t="s">
        <v>72</v>
      </c>
      <c r="C7" s="101">
        <v>0.40982172882225898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0.39392497298393803</v>
      </c>
    </row>
    <row r="10" spans="1:8" ht="15.75" customHeight="1" x14ac:dyDescent="0.25">
      <c r="B10" s="19" t="s">
        <v>75</v>
      </c>
      <c r="C10" s="101">
        <v>4.0697070100310678E-2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5">
      <c r="B15" s="19" t="s">
        <v>82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5">
      <c r="B16" s="19" t="s">
        <v>83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5">
      <c r="B20" s="19" t="s">
        <v>87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5">
      <c r="B21" s="19" t="s">
        <v>88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5">
      <c r="B22" s="19" t="s">
        <v>89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4.3847376999999993E-2</v>
      </c>
    </row>
    <row r="27" spans="1:8" ht="15.75" customHeight="1" x14ac:dyDescent="0.25">
      <c r="B27" s="19" t="s">
        <v>92</v>
      </c>
      <c r="C27" s="101">
        <v>3.4044087000000001E-2</v>
      </c>
    </row>
    <row r="28" spans="1:8" ht="15.75" customHeight="1" x14ac:dyDescent="0.25">
      <c r="B28" s="19" t="s">
        <v>93</v>
      </c>
      <c r="C28" s="101">
        <v>4.3283602999999997E-2</v>
      </c>
    </row>
    <row r="29" spans="1:8" ht="15.75" customHeight="1" x14ac:dyDescent="0.25">
      <c r="B29" s="19" t="s">
        <v>94</v>
      </c>
      <c r="C29" s="101">
        <v>0.177569167</v>
      </c>
    </row>
    <row r="30" spans="1:8" ht="15.75" customHeight="1" x14ac:dyDescent="0.25">
      <c r="B30" s="19" t="s">
        <v>95</v>
      </c>
      <c r="C30" s="101">
        <v>3.1893660999999997E-2</v>
      </c>
    </row>
    <row r="31" spans="1:8" ht="15.75" customHeight="1" x14ac:dyDescent="0.25">
      <c r="B31" s="19" t="s">
        <v>96</v>
      </c>
      <c r="C31" s="101">
        <v>9.3503550000000005E-2</v>
      </c>
    </row>
    <row r="32" spans="1:8" ht="15.75" customHeight="1" x14ac:dyDescent="0.25">
      <c r="B32" s="19" t="s">
        <v>97</v>
      </c>
      <c r="C32" s="101">
        <v>7.8392814000000005E-2</v>
      </c>
    </row>
    <row r="33" spans="2:3" ht="15.75" customHeight="1" x14ac:dyDescent="0.25">
      <c r="B33" s="19" t="s">
        <v>98</v>
      </c>
      <c r="C33" s="101">
        <v>0.15751110600000001</v>
      </c>
    </row>
    <row r="34" spans="2:3" ht="15.75" customHeight="1" x14ac:dyDescent="0.25">
      <c r="B34" s="19" t="s">
        <v>99</v>
      </c>
      <c r="C34" s="101">
        <v>0.33995463500000001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104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0.43854946140000001</v>
      </c>
      <c r="D2" s="53">
        <v>0.22471399</v>
      </c>
      <c r="E2" s="53"/>
      <c r="F2" s="53"/>
      <c r="G2" s="53"/>
    </row>
    <row r="3" spans="1:7" x14ac:dyDescent="0.25">
      <c r="B3" s="3" t="s">
        <v>120</v>
      </c>
      <c r="C3" s="53">
        <v>8.4647979999999998E-2</v>
      </c>
      <c r="D3" s="53">
        <v>0.14546853000000001</v>
      </c>
      <c r="E3" s="53"/>
      <c r="F3" s="53"/>
      <c r="G3" s="53"/>
    </row>
    <row r="4" spans="1:7" x14ac:dyDescent="0.25">
      <c r="B4" s="3" t="s">
        <v>121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/>
    </row>
    <row r="5" spans="1:7" x14ac:dyDescent="0.25">
      <c r="B5" s="3" t="s">
        <v>122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2024-03-15T01:41:26Z</dcterms:modified>
</cp:coreProperties>
</file>