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7E28420-A85E-4A0B-87CA-96D3F26088A4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D19" i="26"/>
  <c r="C19" i="26"/>
  <c r="E17" i="26"/>
  <c r="C17" i="26"/>
  <c r="F12" i="26"/>
  <c r="C12" i="26"/>
  <c r="E10" i="26"/>
  <c r="C10" i="26"/>
  <c r="G5" i="26"/>
  <c r="G12" i="26" s="1"/>
  <c r="F5" i="26"/>
  <c r="E5" i="26"/>
  <c r="E12" i="26" s="1"/>
  <c r="D5" i="26"/>
  <c r="D12" i="26" s="1"/>
  <c r="G3" i="26"/>
  <c r="G17" i="26" s="1"/>
  <c r="F3" i="26"/>
  <c r="F10" i="26" s="1"/>
  <c r="E3" i="26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3" i="2"/>
  <c r="A32" i="2"/>
  <c r="A31" i="2"/>
  <c r="A29" i="2"/>
  <c r="A27" i="2"/>
  <c r="A25" i="2"/>
  <c r="A24" i="2"/>
  <c r="A23" i="2"/>
  <c r="A21" i="2"/>
  <c r="A19" i="2"/>
  <c r="A17" i="2"/>
  <c r="A16" i="2"/>
  <c r="A15" i="2"/>
  <c r="A13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36" i="2" s="1"/>
  <c r="C33" i="1"/>
  <c r="C20" i="1"/>
  <c r="A14" i="2" l="1"/>
  <c r="A22" i="2"/>
  <c r="A30" i="2"/>
  <c r="A38" i="2"/>
  <c r="A40" i="2"/>
  <c r="D10" i="26"/>
  <c r="E19" i="26"/>
  <c r="G10" i="26"/>
  <c r="A18" i="2"/>
  <c r="A26" i="2"/>
  <c r="A34" i="2"/>
  <c r="A39" i="2"/>
  <c r="F17" i="26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<sst xmlns="http://schemas.openxmlformats.org/spreadsheetml/2006/main" count="2092" uniqueCount="341">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</sst>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17993008.75</v>
      </c>
    </row>
    <row r="8" spans="1:3" ht="15" customHeight="1" x14ac:dyDescent="0.25">
      <c r="B8" s="5" t="s">
        <v>8</v>
      </c>
      <c r="C8" s="44">
        <v>0.308</v>
      </c>
    </row>
    <row r="9" spans="1:3" ht="15" customHeight="1" x14ac:dyDescent="0.25">
      <c r="B9" s="5" t="s">
        <v>9</v>
      </c>
      <c r="C9" s="45">
        <v>0.14000000000000001</v>
      </c>
    </row>
    <row r="10" spans="1:3" ht="15" customHeight="1" x14ac:dyDescent="0.25">
      <c r="B10" s="5" t="s">
        <v>10</v>
      </c>
      <c r="C10" s="45">
        <v>0.30406169891357399</v>
      </c>
    </row>
    <row r="11" spans="1:3" ht="15" customHeight="1" x14ac:dyDescent="0.25">
      <c r="B11" s="5" t="s">
        <v>11</v>
      </c>
      <c r="C11" s="45">
        <v>0.318</v>
      </c>
    </row>
    <row r="12" spans="1:3" ht="15" customHeight="1" x14ac:dyDescent="0.25">
      <c r="B12" s="5" t="s">
        <v>12</v>
      </c>
      <c r="C12" s="45">
        <v>0.313</v>
      </c>
    </row>
    <row r="13" spans="1:3" ht="15" customHeight="1" x14ac:dyDescent="0.25">
      <c r="B13" s="5" t="s">
        <v>13</v>
      </c>
      <c r="C13" s="45">
        <v>0.40600000000000003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8.4900000000000003E-2</v>
      </c>
    </row>
    <row r="24" spans="1:3" ht="15" customHeight="1" x14ac:dyDescent="0.25">
      <c r="B24" s="15" t="s">
        <v>22</v>
      </c>
      <c r="C24" s="45">
        <v>0.46400000000000002</v>
      </c>
    </row>
    <row r="25" spans="1:3" ht="15" customHeight="1" x14ac:dyDescent="0.25">
      <c r="B25" s="15" t="s">
        <v>23</v>
      </c>
      <c r="C25" s="45">
        <v>0.35129999999999989</v>
      </c>
    </row>
    <row r="26" spans="1:3" ht="15" customHeight="1" x14ac:dyDescent="0.25">
      <c r="B26" s="15" t="s">
        <v>24</v>
      </c>
      <c r="C26" s="45">
        <v>9.98E-2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0.18812535880376199</v>
      </c>
    </row>
    <row r="30" spans="1:3" ht="14.25" customHeight="1" x14ac:dyDescent="0.25">
      <c r="B30" s="25" t="s">
        <v>27</v>
      </c>
      <c r="C30" s="99">
        <v>7.52921476815058E-2</v>
      </c>
    </row>
    <row r="31" spans="1:3" ht="14.25" customHeight="1" x14ac:dyDescent="0.25">
      <c r="B31" s="25" t="s">
        <v>28</v>
      </c>
      <c r="C31" s="99">
        <v>0.100306822402006</v>
      </c>
    </row>
    <row r="32" spans="1:3" ht="14.25" customHeight="1" x14ac:dyDescent="0.25">
      <c r="B32" s="25" t="s">
        <v>29</v>
      </c>
      <c r="C32" s="99">
        <v>0.63627567111272598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27.621025084636901</v>
      </c>
    </row>
    <row r="38" spans="1:5" ht="15" customHeight="1" x14ac:dyDescent="0.25">
      <c r="B38" s="11" t="s">
        <v>34</v>
      </c>
      <c r="C38" s="43">
        <v>36.549012265390999</v>
      </c>
      <c r="D38" s="12"/>
      <c r="E38" s="13"/>
    </row>
    <row r="39" spans="1:5" ht="15" customHeight="1" x14ac:dyDescent="0.25">
      <c r="B39" s="11" t="s">
        <v>35</v>
      </c>
      <c r="C39" s="43">
        <v>50.735712442090602</v>
      </c>
      <c r="D39" s="12"/>
      <c r="E39" s="12"/>
    </row>
    <row r="40" spans="1:5" ht="15" customHeight="1" x14ac:dyDescent="0.25">
      <c r="B40" s="11" t="s">
        <v>36</v>
      </c>
      <c r="C40" s="100">
        <v>4.01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9.6231899999999995E-2</v>
      </c>
      <c r="D46" s="12"/>
    </row>
    <row r="47" spans="1:5" ht="15.75" customHeight="1" x14ac:dyDescent="0.25">
      <c r="B47" s="11" t="s">
        <v>42</v>
      </c>
      <c r="C47" s="45">
        <v>0.1543609</v>
      </c>
      <c r="D47" s="12"/>
      <c r="E47" s="13"/>
    </row>
    <row r="48" spans="1:5" ht="15" customHeight="1" x14ac:dyDescent="0.25">
      <c r="B48" s="11" t="s">
        <v>43</v>
      </c>
      <c r="C48" s="46">
        <v>0.74940719999999994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0.56030799999999992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0.26920826853857499</v>
      </c>
      <c r="C2" s="98">
        <v>0.95</v>
      </c>
      <c r="D2" s="56">
        <v>36.104865630041672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47.391762786682577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70.675747512215978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0.1529754384232421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15.05101211717766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15.05101211717766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15.05101211717766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15.05101211717766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15.05101211717766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15.05101211717766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0.46516892867994802</v>
      </c>
      <c r="C16" s="98">
        <v>0.95</v>
      </c>
      <c r="D16" s="56">
        <v>0.25353452797983911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1.7327840647821271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1.7327840647821271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0.3690458298</v>
      </c>
      <c r="C21" s="98">
        <v>0.95</v>
      </c>
      <c r="D21" s="56">
        <v>1.648928588690538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25.652464004019169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1.0999999999999999E-2</v>
      </c>
      <c r="C23" s="98">
        <v>0.95</v>
      </c>
      <c r="D23" s="56">
        <v>4.9325180741630454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0.36223946720887501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0.27192325121491401</v>
      </c>
      <c r="C27" s="98">
        <v>0.95</v>
      </c>
      <c r="D27" s="56">
        <v>21.746117356862921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0.29529529999999998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63.608546888725961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0.1201</v>
      </c>
      <c r="C31" s="98">
        <v>0.95</v>
      </c>
      <c r="D31" s="56">
        <v>2.179529460069769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0.56024585999999998</v>
      </c>
      <c r="C32" s="98">
        <v>0.95</v>
      </c>
      <c r="D32" s="56">
        <v>0.48159678577230752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7.3163328954350099E-2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0.332870572805405</v>
      </c>
      <c r="C38" s="98">
        <v>0.95</v>
      </c>
      <c r="D38" s="56">
        <v>3.993553334710461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0.13494430539999999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205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0.313</v>
      </c>
      <c r="E10" s="60">
        <f>IF(ISBLANK(comm_deliv), frac_children_health_facility,1)</f>
        <v>0.313</v>
      </c>
      <c r="F10" s="60">
        <f>IF(ISBLANK(comm_deliv), frac_children_health_facility,1)</f>
        <v>0.313</v>
      </c>
      <c r="G10" s="60">
        <f>IF(ISBLANK(comm_deliv), frac_children_health_facility,1)</f>
        <v>0.313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0.318</v>
      </c>
      <c r="I18" s="60">
        <f>frac_PW_health_facility</f>
        <v>0.318</v>
      </c>
      <c r="J18" s="60">
        <f>frac_PW_health_facility</f>
        <v>0.318</v>
      </c>
      <c r="K18" s="60">
        <f>frac_PW_health_facility</f>
        <v>0.318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0.40600000000000003</v>
      </c>
      <c r="M24" s="60">
        <f>famplan_unmet_need</f>
        <v>0.40600000000000003</v>
      </c>
      <c r="N24" s="60">
        <f>famplan_unmet_need</f>
        <v>0.40600000000000003</v>
      </c>
      <c r="O24" s="60">
        <f>famplan_unmet_need</f>
        <v>0.40600000000000003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0.38602305684661875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0.16543845293426518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0.144476791305542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0.30406169891357393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3368452.0057999999</v>
      </c>
      <c r="C2" s="49">
        <v>6453000</v>
      </c>
      <c r="D2" s="49">
        <v>10897000</v>
      </c>
      <c r="E2" s="49">
        <v>7288000</v>
      </c>
      <c r="F2" s="49">
        <v>4715000</v>
      </c>
      <c r="G2" s="17">
        <f t="shared" ref="G2:G11" si="0">C2+D2+E2+F2</f>
        <v>29353000</v>
      </c>
      <c r="H2" s="17">
        <f t="shared" ref="H2:H11" si="1">(B2 + stillbirth*B2/(1000-stillbirth))/(1-abortion)</f>
        <v>3924382.1028812169</v>
      </c>
      <c r="I2" s="17">
        <f t="shared" ref="I2:I11" si="2">G2-H2</f>
        <v>25428617.897118784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3385655.5529999998</v>
      </c>
      <c r="C3" s="50">
        <v>6502000</v>
      </c>
      <c r="D3" s="50">
        <v>11233000</v>
      </c>
      <c r="E3" s="50">
        <v>7550000</v>
      </c>
      <c r="F3" s="50">
        <v>4925000</v>
      </c>
      <c r="G3" s="17">
        <f t="shared" si="0"/>
        <v>30210000</v>
      </c>
      <c r="H3" s="17">
        <f t="shared" si="1"/>
        <v>3944424.927484775</v>
      </c>
      <c r="I3" s="17">
        <f t="shared" si="2"/>
        <v>26265575.072515227</v>
      </c>
    </row>
    <row r="4" spans="1:9" ht="15.75" customHeight="1" x14ac:dyDescent="0.25">
      <c r="A4" s="5">
        <f t="shared" si="3"/>
        <v>2023</v>
      </c>
      <c r="B4" s="49">
        <v>3400525.3758</v>
      </c>
      <c r="C4" s="50">
        <v>6544000</v>
      </c>
      <c r="D4" s="50">
        <v>11544000</v>
      </c>
      <c r="E4" s="50">
        <v>7824000</v>
      </c>
      <c r="F4" s="50">
        <v>5149000</v>
      </c>
      <c r="G4" s="17">
        <f t="shared" si="0"/>
        <v>31061000</v>
      </c>
      <c r="H4" s="17">
        <f t="shared" si="1"/>
        <v>3961748.8692743136</v>
      </c>
      <c r="I4" s="17">
        <f t="shared" si="2"/>
        <v>27099251.130725686</v>
      </c>
    </row>
    <row r="5" spans="1:9" ht="15.75" customHeight="1" x14ac:dyDescent="0.25">
      <c r="A5" s="5">
        <f t="shared" si="3"/>
        <v>2024</v>
      </c>
      <c r="B5" s="49">
        <v>3412956.9992</v>
      </c>
      <c r="C5" s="50">
        <v>6594000</v>
      </c>
      <c r="D5" s="50">
        <v>11826000</v>
      </c>
      <c r="E5" s="50">
        <v>8122000</v>
      </c>
      <c r="F5" s="50">
        <v>5377000</v>
      </c>
      <c r="G5" s="17">
        <f t="shared" si="0"/>
        <v>31919000</v>
      </c>
      <c r="H5" s="17">
        <f t="shared" si="1"/>
        <v>3976232.2106717024</v>
      </c>
      <c r="I5" s="17">
        <f t="shared" si="2"/>
        <v>27942767.789328299</v>
      </c>
    </row>
    <row r="6" spans="1:9" ht="15.75" customHeight="1" x14ac:dyDescent="0.25">
      <c r="A6" s="5">
        <f t="shared" si="3"/>
        <v>2025</v>
      </c>
      <c r="B6" s="49">
        <v>3422797.8190000001</v>
      </c>
      <c r="C6" s="50">
        <v>6660000</v>
      </c>
      <c r="D6" s="50">
        <v>12076000</v>
      </c>
      <c r="E6" s="50">
        <v>8450000</v>
      </c>
      <c r="F6" s="50">
        <v>5604000</v>
      </c>
      <c r="G6" s="17">
        <f t="shared" si="0"/>
        <v>32790000</v>
      </c>
      <c r="H6" s="17">
        <f t="shared" si="1"/>
        <v>3987697.161644524</v>
      </c>
      <c r="I6" s="17">
        <f t="shared" si="2"/>
        <v>28802302.838355474</v>
      </c>
    </row>
    <row r="7" spans="1:9" ht="15.75" customHeight="1" x14ac:dyDescent="0.25">
      <c r="A7" s="5">
        <f t="shared" si="3"/>
        <v>2026</v>
      </c>
      <c r="B7" s="49">
        <v>3434184.8256000001</v>
      </c>
      <c r="C7" s="50">
        <v>6741000</v>
      </c>
      <c r="D7" s="50">
        <v>12290000</v>
      </c>
      <c r="E7" s="50">
        <v>8801000</v>
      </c>
      <c r="F7" s="50">
        <v>5829000</v>
      </c>
      <c r="G7" s="17">
        <f t="shared" si="0"/>
        <v>33661000</v>
      </c>
      <c r="H7" s="17">
        <f t="shared" si="1"/>
        <v>4000963.4824439548</v>
      </c>
      <c r="I7" s="17">
        <f t="shared" si="2"/>
        <v>29660036.517556045</v>
      </c>
    </row>
    <row r="8" spans="1:9" ht="15.75" customHeight="1" x14ac:dyDescent="0.25">
      <c r="A8" s="5">
        <f t="shared" si="3"/>
        <v>2027</v>
      </c>
      <c r="B8" s="49">
        <v>3443062.3292</v>
      </c>
      <c r="C8" s="50">
        <v>6841000</v>
      </c>
      <c r="D8" s="50">
        <v>12471000</v>
      </c>
      <c r="E8" s="50">
        <v>9179000</v>
      </c>
      <c r="F8" s="50">
        <v>6057000</v>
      </c>
      <c r="G8" s="17">
        <f t="shared" si="0"/>
        <v>34548000</v>
      </c>
      <c r="H8" s="17">
        <f t="shared" si="1"/>
        <v>4011306.131288622</v>
      </c>
      <c r="I8" s="17">
        <f t="shared" si="2"/>
        <v>30536693.868711378</v>
      </c>
    </row>
    <row r="9" spans="1:9" ht="15.75" customHeight="1" x14ac:dyDescent="0.25">
      <c r="A9" s="5">
        <f t="shared" si="3"/>
        <v>2028</v>
      </c>
      <c r="B9" s="49">
        <v>3449374.6124</v>
      </c>
      <c r="C9" s="50">
        <v>6951000</v>
      </c>
      <c r="D9" s="50">
        <v>12627000</v>
      </c>
      <c r="E9" s="50">
        <v>9571000</v>
      </c>
      <c r="F9" s="50">
        <v>6288000</v>
      </c>
      <c r="G9" s="17">
        <f t="shared" si="0"/>
        <v>35437000</v>
      </c>
      <c r="H9" s="17">
        <f t="shared" si="1"/>
        <v>4018660.1951659592</v>
      </c>
      <c r="I9" s="17">
        <f t="shared" si="2"/>
        <v>31418339.804834042</v>
      </c>
    </row>
    <row r="10" spans="1:9" ht="15.75" customHeight="1" x14ac:dyDescent="0.25">
      <c r="A10" s="5">
        <f t="shared" si="3"/>
        <v>2029</v>
      </c>
      <c r="B10" s="49">
        <v>3453095.0159999989</v>
      </c>
      <c r="C10" s="50">
        <v>7061000</v>
      </c>
      <c r="D10" s="50">
        <v>12774000</v>
      </c>
      <c r="E10" s="50">
        <v>9959000</v>
      </c>
      <c r="F10" s="50">
        <v>6525000</v>
      </c>
      <c r="G10" s="17">
        <f t="shared" si="0"/>
        <v>36319000</v>
      </c>
      <c r="H10" s="17">
        <f t="shared" si="1"/>
        <v>4022994.6150354394</v>
      </c>
      <c r="I10" s="17">
        <f t="shared" si="2"/>
        <v>32296005.384964559</v>
      </c>
    </row>
    <row r="11" spans="1:9" ht="15.75" customHeight="1" x14ac:dyDescent="0.25">
      <c r="A11" s="5">
        <f t="shared" si="3"/>
        <v>2030</v>
      </c>
      <c r="B11" s="49">
        <v>3454198.8</v>
      </c>
      <c r="C11" s="50">
        <v>7164000</v>
      </c>
      <c r="D11" s="50">
        <v>12922000</v>
      </c>
      <c r="E11" s="50">
        <v>10330000</v>
      </c>
      <c r="F11" s="50">
        <v>6772000</v>
      </c>
      <c r="G11" s="17">
        <f t="shared" si="0"/>
        <v>37188000</v>
      </c>
      <c r="H11" s="17">
        <f t="shared" si="1"/>
        <v>4024280.5678017521</v>
      </c>
      <c r="I11" s="17">
        <f t="shared" si="2"/>
        <v>33163719.432198249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3.0845002742753818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3.0845002742753818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2.2734388356184665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2.2734388356184665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2.3772591097890921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2.3772591097890921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1.8413792306764869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1.8413792306764869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3.8661878771286498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3.8661878771286498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2.7509783989753909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2.7509783989753909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0.56198729313223428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0.56198729313223428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0.84108153565351818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0.84108153565351818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0.84108153565351818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0.84108153565351818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0.36186125043713074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0.36186125043713074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0.8035242307095336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0.8035242307095336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0.8035242307095336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0.8035242307095336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0.89246915430525542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0.89246915430525542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0.87947862134865251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0.87947862134865251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0.87947862134865251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0.87947862134865251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0.20416734205547571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0.49100237161435856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0.49100237161435856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0.66062251527198679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0.66062251527198679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0.66062251527198679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0.66062251527198679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0.66355858886859564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0.66355858886859564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0.66355858886859564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0.66355858886859564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0.28523993269395775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0.60008957544266717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0.60008957544266717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0.75173783515392267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0.75173783515392267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0.75173783515392267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0.75173783515392267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0.75417895771878085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0.75417895771878085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0.75417895771878085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0.10483992142698485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0.30573959766677616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0.30573959766677616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0.4705218812587767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0.4705218812587767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0.4705218812587767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0.4705218812587767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0.47379258276327535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0.47379258276327535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0.47379258276327535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0.47379258276327535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0.188832724782934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0.46675956434129379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0.46675956434129379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0.63851066393541367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0.63851066393541367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0.63851066393541367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0.63851066393541367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0.6415342334807026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0.6415342334807026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0.6415342334807026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0.6415342334807026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0.76335970463852376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0.92383579068169908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0.92383579068169908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0.96074788365672703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0.96074788365672703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0.96074788365672703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0.96074788365672703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0.96123980929986186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0.96123980929986186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0.96123980929986186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0.96123980929986186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0.53430513180578298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0.81182173210682596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0.81182173210682596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0.89696563804028639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0.89696563804028639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0.89696563804028639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0.89696563804028639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0.89817219082531452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0.89817219082531452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0.89817219082531452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0.89817219082531452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0.85856042296382074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0.85896761773479235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0.85838028178929748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0.85850279807323915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0.84923687460248665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0.85313795869072195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0.85153513591746299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0.85314156794808949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0.77270438066743863</v>
      </c>
      <c r="E10" s="90">
        <f>E3*0.9</f>
        <v>0.77307085596131309</v>
      </c>
      <c r="F10" s="90">
        <f>F3*0.9</f>
        <v>0.77254225361036777</v>
      </c>
      <c r="G10" s="90">
        <f>G3*0.9</f>
        <v>0.7726525182659153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0.76431318714223795</v>
      </c>
      <c r="E12" s="90">
        <f>E5*0.9</f>
        <v>0.76782416282164978</v>
      </c>
      <c r="F12" s="90">
        <f>F5*0.9</f>
        <v>0.76638162232571672</v>
      </c>
      <c r="G12" s="90">
        <f>G5*0.9</f>
        <v>0.76782741115328057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0.90148844411201179</v>
      </c>
      <c r="E17" s="90">
        <f>E3*1.05</f>
        <v>0.90191599862153204</v>
      </c>
      <c r="F17" s="90">
        <f>F3*1.05</f>
        <v>0.90129929587876234</v>
      </c>
      <c r="G17" s="90">
        <f>G3*1.05</f>
        <v>0.90142793797690113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0.89169871833261105</v>
      </c>
      <c r="E19" s="90">
        <f>E5*1.05</f>
        <v>0.89579485662525804</v>
      </c>
      <c r="F19" s="90">
        <f>F5*1.05</f>
        <v>0.89411189271333613</v>
      </c>
      <c r="G19" s="90">
        <f>G5*1.05</f>
        <v>0.895798646345494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7.657369944615031E-3</v>
      </c>
    </row>
    <row r="4" spans="1:8" ht="15.75" customHeight="1" x14ac:dyDescent="0.25">
      <c r="B4" s="19" t="s">
        <v>69</v>
      </c>
      <c r="C4" s="101">
        <v>0.1679051777180304</v>
      </c>
    </row>
    <row r="5" spans="1:8" ht="15.75" customHeight="1" x14ac:dyDescent="0.25">
      <c r="B5" s="19" t="s">
        <v>70</v>
      </c>
      <c r="C5" s="101">
        <v>7.8118373834736701E-2</v>
      </c>
    </row>
    <row r="6" spans="1:8" ht="15.75" customHeight="1" x14ac:dyDescent="0.25">
      <c r="B6" s="19" t="s">
        <v>71</v>
      </c>
      <c r="C6" s="101">
        <v>0.29627379387842351</v>
      </c>
    </row>
    <row r="7" spans="1:8" ht="15.75" customHeight="1" x14ac:dyDescent="0.25">
      <c r="B7" s="19" t="s">
        <v>72</v>
      </c>
      <c r="C7" s="101">
        <v>0.2627464776007255</v>
      </c>
    </row>
    <row r="8" spans="1:8" ht="15.75" customHeight="1" x14ac:dyDescent="0.25">
      <c r="B8" s="19" t="s">
        <v>73</v>
      </c>
      <c r="C8" s="101">
        <v>1.5821735643554241E-2</v>
      </c>
    </row>
    <row r="9" spans="1:8" ht="15.75" customHeight="1" x14ac:dyDescent="0.25">
      <c r="B9" s="19" t="s">
        <v>74</v>
      </c>
      <c r="C9" s="101">
        <v>0.1059528266969353</v>
      </c>
    </row>
    <row r="10" spans="1:8" ht="15.75" customHeight="1" x14ac:dyDescent="0.25">
      <c r="B10" s="19" t="s">
        <v>75</v>
      </c>
      <c r="C10" s="101">
        <v>6.552424468297928E-2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5">
      <c r="B15" s="19" t="s">
        <v>82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5">
      <c r="B16" s="19" t="s">
        <v>83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5">
      <c r="B17" s="19" t="s">
        <v>84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5">
      <c r="B18" s="19" t="s">
        <v>85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5">
      <c r="B19" s="19" t="s">
        <v>86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5">
      <c r="B20" s="19" t="s">
        <v>87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5">
      <c r="B21" s="19" t="s">
        <v>88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5">
      <c r="B22" s="19" t="s">
        <v>89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8.7529259999999998E-2</v>
      </c>
    </row>
    <row r="27" spans="1:8" ht="15.75" customHeight="1" x14ac:dyDescent="0.25">
      <c r="B27" s="19" t="s">
        <v>92</v>
      </c>
      <c r="C27" s="101">
        <v>8.5087389999999995E-3</v>
      </c>
    </row>
    <row r="28" spans="1:8" ht="15.75" customHeight="1" x14ac:dyDescent="0.25">
      <c r="B28" s="19" t="s">
        <v>93</v>
      </c>
      <c r="C28" s="101">
        <v>0.15587014399999999</v>
      </c>
    </row>
    <row r="29" spans="1:8" ht="15.75" customHeight="1" x14ac:dyDescent="0.25">
      <c r="B29" s="19" t="s">
        <v>94</v>
      </c>
      <c r="C29" s="101">
        <v>0.16769983199999999</v>
      </c>
    </row>
    <row r="30" spans="1:8" ht="15.75" customHeight="1" x14ac:dyDescent="0.25">
      <c r="B30" s="19" t="s">
        <v>95</v>
      </c>
      <c r="C30" s="101">
        <v>0.106388358</v>
      </c>
    </row>
    <row r="31" spans="1:8" ht="15.75" customHeight="1" x14ac:dyDescent="0.25">
      <c r="B31" s="19" t="s">
        <v>96</v>
      </c>
      <c r="C31" s="101">
        <v>0.108993619</v>
      </c>
    </row>
    <row r="32" spans="1:8" ht="15.75" customHeight="1" x14ac:dyDescent="0.25">
      <c r="B32" s="19" t="s">
        <v>97</v>
      </c>
      <c r="C32" s="101">
        <v>1.8349142999999998E-2</v>
      </c>
    </row>
    <row r="33" spans="2:3" ht="15.75" customHeight="1" x14ac:dyDescent="0.25">
      <c r="B33" s="19" t="s">
        <v>98</v>
      </c>
      <c r="C33" s="101">
        <v>8.4419259999999982E-2</v>
      </c>
    </row>
    <row r="34" spans="2:3" ht="15.75" customHeight="1" x14ac:dyDescent="0.25">
      <c r="B34" s="19" t="s">
        <v>99</v>
      </c>
      <c r="C34" s="101">
        <v>0.26224164300000002</v>
      </c>
    </row>
    <row r="35" spans="2:3" ht="15.75" customHeight="1" x14ac:dyDescent="0.25">
      <c r="B35" s="27" t="s">
        <v>30</v>
      </c>
      <c r="C35" s="48">
        <f>SUM(C26:C34)</f>
        <v>0.99999999800000006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104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105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109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110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0.90827927350000015</v>
      </c>
      <c r="D14" s="54">
        <v>0.900232278725</v>
      </c>
      <c r="E14" s="54">
        <v>0.900232278725</v>
      </c>
      <c r="F14" s="54">
        <v>0.62486000702099997</v>
      </c>
      <c r="G14" s="54">
        <v>0.62486000702099997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0.50891614317623801</v>
      </c>
      <c r="D15" s="52">
        <f t="shared" si="0"/>
        <v>0.50440734762784722</v>
      </c>
      <c r="E15" s="52">
        <f t="shared" si="0"/>
        <v>0.50440734762784722</v>
      </c>
      <c r="F15" s="52">
        <f t="shared" si="0"/>
        <v>0.35011406081392238</v>
      </c>
      <c r="G15" s="52">
        <f t="shared" si="0"/>
        <v>0.35011406081392238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0.73135047909999995</v>
      </c>
      <c r="D2" s="53">
        <v>0.56024585999999998</v>
      </c>
      <c r="E2" s="53"/>
      <c r="F2" s="53"/>
      <c r="G2" s="53"/>
    </row>
    <row r="3" spans="1:7" x14ac:dyDescent="0.25">
      <c r="B3" s="3" t="s">
        <v>120</v>
      </c>
      <c r="C3" s="53">
        <v>0.10681968</v>
      </c>
      <c r="D3" s="53">
        <v>0.15972823</v>
      </c>
      <c r="E3" s="53"/>
      <c r="F3" s="53"/>
      <c r="G3" s="53"/>
    </row>
    <row r="4" spans="1:7" x14ac:dyDescent="0.25">
      <c r="B4" s="3" t="s">
        <v>121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/>
    </row>
    <row r="5" spans="1:7" x14ac:dyDescent="0.25">
      <c r="B5" s="3" t="s">
        <v>122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2024-03-15T01:41:39Z</dcterms:modified>
</cp:coreProperties>
</file>