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A5A61FF-4E45-454C-9E68-C4B23F5F697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G17" i="26"/>
  <c r="C17" i="26"/>
  <c r="G12" i="26"/>
  <c r="C12" i="26"/>
  <c r="G10" i="26"/>
  <c r="E10" i="26"/>
  <c r="C10" i="26"/>
  <c r="G5" i="26"/>
  <c r="G19" i="26" s="1"/>
  <c r="F5" i="26"/>
  <c r="F12" i="26" s="1"/>
  <c r="E5" i="26"/>
  <c r="E12" i="26" s="1"/>
  <c r="D5" i="26"/>
  <c r="D12" i="26" s="1"/>
  <c r="G3" i="26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6" i="2" s="1"/>
  <c r="C33" i="1"/>
  <c r="C20" i="1"/>
  <c r="D19" i="26" l="1"/>
  <c r="D10" i="26"/>
  <c r="E19" i="26"/>
  <c r="A3" i="2"/>
  <c r="A16" i="2"/>
  <c r="A24" i="2"/>
  <c r="A32" i="2"/>
  <c r="F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<sst xmlns="http://schemas.openxmlformats.org/spreadsheetml/2006/main" count="2092" uniqueCount="341">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</sst>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12304.24243164064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0.78687103271484404</v>
      </c>
    </row>
    <row r="11" spans="1:3" ht="15" customHeight="1" x14ac:dyDescent="0.25">
      <c r="B11" s="5" t="s">
        <v>11</v>
      </c>
      <c r="C11" s="45">
        <v>0.70400000000000007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0.52100000000000002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2.0899999999999998E-2</v>
      </c>
    </row>
    <row r="24" spans="1:3" ht="15" customHeight="1" x14ac:dyDescent="0.25">
      <c r="B24" s="15" t="s">
        <v>22</v>
      </c>
      <c r="C24" s="45">
        <v>0.42159999999999997</v>
      </c>
    </row>
    <row r="25" spans="1:3" ht="15" customHeight="1" x14ac:dyDescent="0.25">
      <c r="B25" s="15" t="s">
        <v>23</v>
      </c>
      <c r="C25" s="45">
        <v>0.4854</v>
      </c>
    </row>
    <row r="26" spans="1:3" ht="15" customHeight="1" x14ac:dyDescent="0.25">
      <c r="B26" s="15" t="s">
        <v>24</v>
      </c>
      <c r="C26" s="45">
        <v>7.2099999999999997E-2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7.4241089134413096</v>
      </c>
    </row>
    <row r="38" spans="1:5" ht="15" customHeight="1" x14ac:dyDescent="0.25">
      <c r="B38" s="11" t="s">
        <v>34</v>
      </c>
      <c r="C38" s="43">
        <v>14.2913433059379</v>
      </c>
      <c r="D38" s="12"/>
      <c r="E38" s="13"/>
    </row>
    <row r="39" spans="1:5" ht="15" customHeight="1" x14ac:dyDescent="0.25">
      <c r="B39" s="11" t="s">
        <v>35</v>
      </c>
      <c r="C39" s="43">
        <v>16.6231647805592</v>
      </c>
      <c r="D39" s="12"/>
      <c r="E39" s="12"/>
    </row>
    <row r="40" spans="1:5" ht="15" customHeight="1" x14ac:dyDescent="0.25">
      <c r="B40" s="11" t="s">
        <v>36</v>
      </c>
      <c r="C40" s="100">
        <v>0.52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7.70097729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0</v>
      </c>
      <c r="D46" s="12"/>
    </row>
    <row r="47" spans="1:5" ht="15.75" customHeight="1" x14ac:dyDescent="0.25">
      <c r="B47" s="11" t="s">
        <v>42</v>
      </c>
      <c r="C47" s="45">
        <v>0</v>
      </c>
      <c r="D47" s="12"/>
      <c r="E47" s="13"/>
    </row>
    <row r="48" spans="1:5" ht="15" customHeight="1" x14ac:dyDescent="0.25">
      <c r="B48" s="11" t="s">
        <v>43</v>
      </c>
      <c r="C48" s="46">
        <v>0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0</v>
      </c>
      <c r="D51" s="12"/>
    </row>
    <row r="52" spans="1:4" ht="15" customHeight="1" x14ac:dyDescent="0.25">
      <c r="B52" s="11" t="s">
        <v>46</v>
      </c>
      <c r="C52" s="100">
        <v>0</v>
      </c>
    </row>
    <row r="53" spans="1:4" ht="15.75" customHeight="1" x14ac:dyDescent="0.25">
      <c r="B53" s="11" t="s">
        <v>47</v>
      </c>
      <c r="C53" s="100">
        <v>0</v>
      </c>
    </row>
    <row r="54" spans="1:4" ht="15.75" customHeight="1" x14ac:dyDescent="0.25">
      <c r="B54" s="11" t="s">
        <v>48</v>
      </c>
      <c r="C54" s="100">
        <v>0</v>
      </c>
    </row>
    <row r="55" spans="1:4" ht="15.75" customHeight="1" x14ac:dyDescent="0.25">
      <c r="B55" s="11" t="s">
        <v>49</v>
      </c>
      <c r="C55" s="100">
        <v>0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0</v>
      </c>
    </row>
    <row r="59" spans="1:4" ht="15.75" customHeight="1" x14ac:dyDescent="0.25">
      <c r="B59" s="11" t="s">
        <v>52</v>
      </c>
      <c r="C59" s="45">
        <v>0.58581800000000006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0.29456317551094802</v>
      </c>
      <c r="C2" s="98">
        <v>0.95</v>
      </c>
      <c r="D2" s="56">
        <v>55.507503876711553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39.823604613076341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374.86417937488761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2.1552022403043969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12.95590405687226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12.95590405687226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12.95590405687226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12.95590405687226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12.95590405687226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12.95590405687226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0.51481442842101999</v>
      </c>
      <c r="C16" s="98">
        <v>0.95</v>
      </c>
      <c r="D16" s="56">
        <v>0.6626698567676067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0.71200000000000008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8.6538627513423272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8.6538627513423272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5.3412628169999997E-2</v>
      </c>
      <c r="C21" s="98">
        <v>0.95</v>
      </c>
      <c r="D21" s="56">
        <v>28.257105296829788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22.328246958423339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1.7856991289999999E-2</v>
      </c>
      <c r="C23" s="98">
        <v>0.95</v>
      </c>
      <c r="D23" s="56">
        <v>4.2441655453988991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0.77428758402628906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0.26130320601981299</v>
      </c>
      <c r="C27" s="98">
        <v>0.95</v>
      </c>
      <c r="D27" s="56">
        <v>18.814934548265089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0.63037769320000003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107.8921549536976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2.1129719322902618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0.35571922</v>
      </c>
      <c r="C32" s="98">
        <v>0.95</v>
      </c>
      <c r="D32" s="56">
        <v>1.417065121738269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0.93445270913102807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4.0757999420000003E-2</v>
      </c>
      <c r="C38" s="98">
        <v>0.95</v>
      </c>
      <c r="D38" s="56">
        <v>4.9685392525961998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0.53491382600000004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0</v>
      </c>
      <c r="C2" s="21">
        <f>'Baseline year population inputs'!C52</f>
        <v>0</v>
      </c>
      <c r="D2" s="21">
        <f>'Baseline year population inputs'!C53</f>
        <v>0</v>
      </c>
      <c r="E2" s="21">
        <f>'Baseline year population inputs'!C54</f>
        <v>0</v>
      </c>
      <c r="F2" s="21">
        <f>'Baseline year population inputs'!C55</f>
        <v>0</v>
      </c>
    </row>
    <row r="3" spans="1:6" ht="15.75" customHeight="1" x14ac:dyDescent="0.25">
      <c r="A3" s="3" t="s">
        <v>204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0</v>
      </c>
      <c r="D7" s="60">
        <f>diarrhoea_1_5mo*frac_diarrhea_severe</f>
        <v>0</v>
      </c>
      <c r="E7" s="60">
        <f>diarrhoea_6_11mo*frac_diarrhea_severe</f>
        <v>0</v>
      </c>
      <c r="F7" s="60">
        <f>diarrhoea_12_23mo*frac_diarrhea_severe</f>
        <v>0</v>
      </c>
      <c r="G7" s="60">
        <f>diarrhoea_24_59mo*frac_diarrhea_severe</f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0</v>
      </c>
      <c r="D12" s="60">
        <f>diarrhoea_1_5mo*frac_diarrhea_severe</f>
        <v>0</v>
      </c>
      <c r="E12" s="60">
        <f>diarrhoea_6_11mo*frac_diarrhea_severe</f>
        <v>0</v>
      </c>
      <c r="F12" s="60">
        <f>diarrhoea_12_23mo*frac_diarrhea_severe</f>
        <v>0</v>
      </c>
      <c r="G12" s="60">
        <f>diarrhoea_24_59mo*frac_diarrhea_severe</f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7">
        <f t="shared" ref="G2:G11" si="0">C2+D2+E2+F2</f>
        <v>1853500</v>
      </c>
      <c r="H2" s="17">
        <f t="shared" ref="H2:H11" si="1">(B2 + stillbirth*B2/(1000-stillbirth))/(1-abortion)</f>
        <v>2943.0388205753839</v>
      </c>
      <c r="I2" s="17">
        <f t="shared" ref="I2:I11" si="2">G2-H2</f>
        <v>1850556.9611794245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5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5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5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5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5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5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5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5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2.5086512756089432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2.5086512756089432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1.8691862575816711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1.8691862575816711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1.9967874499559091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1.9967874499559091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1.574283777330747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1.574283777330747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3.0743955039622963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3.0743955039622963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2.1951311041747976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2.1951311041747976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0.63917235819542673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0.63917235819542673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0.87962033685510133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0.87962033685510133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0.87962033685510133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0.87962033685510133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0.4391155185161606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0.4391155185161606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0.84954164933324894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0.84954164933324894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0.84954164933324894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0.84954164933324894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0.91973534823290326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0.91973534823290326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0.90970551358204188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0.90970551358204188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0.90970551358204188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0.90970551358204188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0.63748135688821816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0.68385227089359624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0.68385227089359624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0.64675010092854257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0.64675010092854257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0.64675010092854257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0.64675010092854257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0.67068121942039893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0.67068121942039893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0.67068121942039893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0.67068121942039893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0.73229187753285785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0.77089381721288996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0.77089381721288996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0.74012474012474005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0.74012474012474005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0.74012474012474005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0.74012474012474005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0.76007677543186181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0.76007677543186181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0.76007677543186181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0.76007677543186181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0.44530231847418161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0.49685338048850136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0.49685338048850136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0.45528609321712765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0.45528609321712765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0.45528609321712765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0.45528609321712765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0.48179524152847875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0.48179524152847875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0.48179524152847875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0.48179524152847875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0.61474104175336575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0.6624806630170903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0.6624806630170903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0.62424849699398788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0.62424849699398788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0.62424849699398788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0.62424849699398788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0.648876404494382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0.648876404494382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0.648876404494382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0.648876404494382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0.95673101611636802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0.96453737973001497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0.96453737973001497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0.95837033747779765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0.95837033747779765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0.95837033747779765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0.95837033747779765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0.96241731809981956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0.96241731809981956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0.96241731809981956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0.96241731809981956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0.88718803632388732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0.9063123596975029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0.9063123596975029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0.89116238572050488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0.89116238572050488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0.89116238572050488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0.89116238572050488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0.90106846062524737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0.90106846062524737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0.90106846062524737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0.90106846062524737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 t="e">
        <f>IF(ISBLANK('Nutritional status distribution'!D$11),0.86,(0.86*'Nutritional status distribution'!D$11/(1-0.86*'Nutritional status distribution'!D$11))
/ ('Nutritional status distribution'!D$11/(1-'Nutritional status distribution'!D$11)))</f>
        <v>#DIV/0!</v>
      </c>
      <c r="E3" s="90" t="e">
        <f>IF(ISBLANK('Nutritional status distribution'!E$11),0.86,(0.86*'Nutritional status distribution'!E$11/(1-0.86*'Nutritional status distribution'!E$11))
/ ('Nutritional status distribution'!E$11/(1-'Nutritional status distribution'!E$11)))</f>
        <v>#DIV/0!</v>
      </c>
      <c r="F3" s="90" t="e">
        <f>IF(ISBLANK('Nutritional status distribution'!F$11),0.86,(0.86*'Nutritional status distribution'!F$11/(1-0.86*'Nutritional status distribution'!F$11))
/ ('Nutritional status distribution'!F$11/(1-'Nutritional status distribution'!F$11)))</f>
        <v>#DIV/0!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0.85930764687119632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0.85730054291149027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0.85715485012137471</v>
      </c>
      <c r="F5" s="90" t="e">
        <f>IF(ISBLANK('Nutritional status distribution'!F$10),0.86,(0.86*'Nutritional status distribution'!F$10/(1-0.86*'Nutritional status distribution'!F$10))
/ ('Nutritional status distribution'!F$10/(1-'Nutritional status distribution'!F$10)))</f>
        <v>#DIV/0!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0.8594434210736267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 t="e">
        <f>D3*0.9</f>
        <v>#DIV/0!</v>
      </c>
      <c r="E10" s="90" t="e">
        <f>E3*0.9</f>
        <v>#DIV/0!</v>
      </c>
      <c r="F10" s="90" t="e">
        <f>F3*0.9</f>
        <v>#DIV/0!</v>
      </c>
      <c r="G10" s="90">
        <f>G3*0.9</f>
        <v>0.77337688218407674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0.77157048862034128</v>
      </c>
      <c r="E12" s="90">
        <f>E5*0.9</f>
        <v>0.77143936510923727</v>
      </c>
      <c r="F12" s="90" t="e">
        <f>F5*0.9</f>
        <v>#DIV/0!</v>
      </c>
      <c r="G12" s="90">
        <f>G5*0.9</f>
        <v>0.77349907896626402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 t="e">
        <f>D3*1.05</f>
        <v>#DIV/0!</v>
      </c>
      <c r="E17" s="90" t="e">
        <f>E3*1.05</f>
        <v>#DIV/0!</v>
      </c>
      <c r="F17" s="90" t="e">
        <f>F3*1.05</f>
        <v>#DIV/0!</v>
      </c>
      <c r="G17" s="90">
        <f>G3*1.05</f>
        <v>0.90227302921475616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0.90016557005706477</v>
      </c>
      <c r="E19" s="90">
        <f>E5*1.05</f>
        <v>0.90001259262744349</v>
      </c>
      <c r="F19" s="90" t="e">
        <f>F5*1.05</f>
        <v>#DIV/0!</v>
      </c>
      <c r="G19" s="90">
        <f>G5*1.05</f>
        <v>0.90241559212730804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9.0669893888639302E-2</v>
      </c>
    </row>
    <row r="5" spans="1:8" ht="15.75" customHeight="1" x14ac:dyDescent="0.25">
      <c r="B5" s="19" t="s">
        <v>70</v>
      </c>
      <c r="C5" s="101">
        <v>5.621668986338469E-2</v>
      </c>
    </row>
    <row r="6" spans="1:8" ht="15.75" customHeight="1" x14ac:dyDescent="0.25">
      <c r="B6" s="19" t="s">
        <v>71</v>
      </c>
      <c r="C6" s="101">
        <v>0.11623773492552</v>
      </c>
    </row>
    <row r="7" spans="1:8" ht="15.75" customHeight="1" x14ac:dyDescent="0.25">
      <c r="B7" s="19" t="s">
        <v>72</v>
      </c>
      <c r="C7" s="101">
        <v>0.4121280655674377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0.25134860197247971</v>
      </c>
    </row>
    <row r="10" spans="1:8" ht="15.75" customHeight="1" x14ac:dyDescent="0.25">
      <c r="B10" s="19" t="s">
        <v>75</v>
      </c>
      <c r="C10" s="101">
        <v>7.3399013782538505E-2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9.2834424305890298E-2</v>
      </c>
      <c r="D14" s="55">
        <v>9.2834424305890298E-2</v>
      </c>
      <c r="E14" s="55">
        <v>9.2834424305890298E-2</v>
      </c>
      <c r="F14" s="55">
        <v>9.2834424305890298E-2</v>
      </c>
    </row>
    <row r="15" spans="1:8" ht="15.75" customHeight="1" x14ac:dyDescent="0.25">
      <c r="B15" s="19" t="s">
        <v>82</v>
      </c>
      <c r="C15" s="101">
        <v>0.1564011073419434</v>
      </c>
      <c r="D15" s="101">
        <v>0.1564011073419434</v>
      </c>
      <c r="E15" s="101">
        <v>0.1564011073419434</v>
      </c>
      <c r="F15" s="101">
        <v>0.1564011073419434</v>
      </c>
    </row>
    <row r="16" spans="1:8" ht="15.75" customHeight="1" x14ac:dyDescent="0.25">
      <c r="B16" s="19" t="s">
        <v>83</v>
      </c>
      <c r="C16" s="101">
        <v>2.68963821279137E-2</v>
      </c>
      <c r="D16" s="101">
        <v>2.68963821279137E-2</v>
      </c>
      <c r="E16" s="101">
        <v>2.68963821279137E-2</v>
      </c>
      <c r="F16" s="101">
        <v>2.68963821279137E-2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0.17609758581491011</v>
      </c>
      <c r="D21" s="101">
        <v>0.17609758581491011</v>
      </c>
      <c r="E21" s="101">
        <v>0.17609758581491011</v>
      </c>
      <c r="F21" s="101">
        <v>0.17609758581491011</v>
      </c>
    </row>
    <row r="22" spans="1:8" ht="15.75" customHeight="1" x14ac:dyDescent="0.25">
      <c r="B22" s="19" t="s">
        <v>89</v>
      </c>
      <c r="C22" s="101">
        <v>0.54777050040934239</v>
      </c>
      <c r="D22" s="101">
        <v>0.54777050040934239</v>
      </c>
      <c r="E22" s="101">
        <v>0.54777050040934239</v>
      </c>
      <c r="F22" s="101">
        <v>0.54777050040934239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4.7850161000000002E-2</v>
      </c>
    </row>
    <row r="27" spans="1:8" ht="15.75" customHeight="1" x14ac:dyDescent="0.25">
      <c r="B27" s="19" t="s">
        <v>92</v>
      </c>
      <c r="C27" s="101">
        <v>1.8526506000000002E-2</v>
      </c>
    </row>
    <row r="28" spans="1:8" ht="15.75" customHeight="1" x14ac:dyDescent="0.25">
      <c r="B28" s="19" t="s">
        <v>93</v>
      </c>
      <c r="C28" s="101">
        <v>0.23087115</v>
      </c>
    </row>
    <row r="29" spans="1:8" ht="15.75" customHeight="1" x14ac:dyDescent="0.25">
      <c r="B29" s="19" t="s">
        <v>94</v>
      </c>
      <c r="C29" s="101">
        <v>0.13941172099999999</v>
      </c>
    </row>
    <row r="30" spans="1:8" ht="15.75" customHeight="1" x14ac:dyDescent="0.25">
      <c r="B30" s="19" t="s">
        <v>95</v>
      </c>
      <c r="C30" s="101">
        <v>5.0655509000000001E-2</v>
      </c>
    </row>
    <row r="31" spans="1:8" ht="15.75" customHeight="1" x14ac:dyDescent="0.25">
      <c r="B31" s="19" t="s">
        <v>96</v>
      </c>
      <c r="C31" s="101">
        <v>7.1104772999999982E-2</v>
      </c>
    </row>
    <row r="32" spans="1:8" ht="15.75" customHeight="1" x14ac:dyDescent="0.25">
      <c r="B32" s="19" t="s">
        <v>97</v>
      </c>
      <c r="C32" s="101">
        <v>0.14682545</v>
      </c>
    </row>
    <row r="33" spans="2:3" ht="15.75" customHeight="1" x14ac:dyDescent="0.25">
      <c r="B33" s="19" t="s">
        <v>98</v>
      </c>
      <c r="C33" s="101">
        <v>0.122179683</v>
      </c>
    </row>
    <row r="34" spans="2:3" ht="15.75" customHeight="1" x14ac:dyDescent="0.25">
      <c r="B34" s="19" t="s">
        <v>99</v>
      </c>
      <c r="C34" s="101">
        <v>0.17257504600000001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5">
      <c r="B4" s="5" t="s">
        <v>104</v>
      </c>
      <c r="C4" s="45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5">
      <c r="B5" s="5" t="s">
        <v>105</v>
      </c>
      <c r="C5" s="45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5">
      <c r="B10" s="5" t="s">
        <v>109</v>
      </c>
      <c r="C10" s="45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0.62880752559999997</v>
      </c>
      <c r="D2" s="53">
        <v>0.35571922</v>
      </c>
      <c r="E2" s="53"/>
      <c r="F2" s="53"/>
      <c r="G2" s="53"/>
    </row>
    <row r="3" spans="1:7" x14ac:dyDescent="0.25">
      <c r="B3" s="3" t="s">
        <v>120</v>
      </c>
      <c r="C3" s="53">
        <v>2.2373443E-2</v>
      </c>
      <c r="D3" s="53">
        <v>6.3059793000000003E-2</v>
      </c>
      <c r="E3" s="53"/>
      <c r="F3" s="53"/>
      <c r="G3" s="53"/>
    </row>
    <row r="4" spans="1:7" x14ac:dyDescent="0.25">
      <c r="B4" s="3" t="s">
        <v>121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/>
    </row>
    <row r="5" spans="1:7" x14ac:dyDescent="0.25">
      <c r="B5" s="3" t="s">
        <v>122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2024-03-15T01:43:06Z</dcterms:modified>
</cp:coreProperties>
</file>