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D418B3A8-EAF8-465A-84CD-AB7FF39CBAF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A37" i="2"/>
  <c r="A34" i="2"/>
  <c r="A31" i="2"/>
  <c r="A29" i="2"/>
  <c r="A26" i="2"/>
  <c r="A24" i="2"/>
  <c r="A23" i="2"/>
  <c r="A21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E10" i="26" l="1"/>
  <c r="F19" i="26"/>
  <c r="A16" i="2"/>
  <c r="A32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<sst xmlns="http://schemas.openxmlformats.org/spreadsheetml/2006/main" count="2092" uniqueCount="341">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</sst>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49751.9921875</v>
      </c>
    </row>
    <row r="8" spans="1:3" ht="15" customHeight="1" x14ac:dyDescent="0.25">
      <c r="B8" s="5" t="s">
        <v>44</v>
      </c>
      <c r="C8" s="44">
        <v>3.2000000000000001E-2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0.67868072509765598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0.51400000000000001</v>
      </c>
    </row>
    <row r="13" spans="1:3" ht="15" customHeight="1" x14ac:dyDescent="0.25">
      <c r="B13" s="5" t="s">
        <v>62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0.16</v>
      </c>
    </row>
    <row r="24" spans="1:3" ht="15" customHeight="1" x14ac:dyDescent="0.25">
      <c r="B24" s="15" t="s">
        <v>46</v>
      </c>
      <c r="C24" s="45">
        <v>0.51100000000000001</v>
      </c>
    </row>
    <row r="25" spans="1:3" ht="15" customHeight="1" x14ac:dyDescent="0.25">
      <c r="B25" s="15" t="s">
        <v>47</v>
      </c>
      <c r="C25" s="45">
        <v>0.26350000000000001</v>
      </c>
    </row>
    <row r="26" spans="1:3" ht="15" customHeight="1" x14ac:dyDescent="0.25">
      <c r="B26" s="15" t="s">
        <v>48</v>
      </c>
      <c r="C26" s="45">
        <v>6.5500000000000003E-2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8.9823506031500795</v>
      </c>
    </row>
    <row r="38" spans="1:5" ht="15" customHeight="1" x14ac:dyDescent="0.25">
      <c r="B38" s="11" t="s">
        <v>35</v>
      </c>
      <c r="C38" s="43">
        <v>12.789775384217601</v>
      </c>
      <c r="D38" s="12"/>
      <c r="E38" s="13"/>
    </row>
    <row r="39" spans="1:5" ht="15" customHeight="1" x14ac:dyDescent="0.25">
      <c r="B39" s="11" t="s">
        <v>61</v>
      </c>
      <c r="C39" s="43">
        <v>14.8615274555791</v>
      </c>
      <c r="D39" s="12"/>
      <c r="E39" s="12"/>
    </row>
    <row r="40" spans="1:5" ht="15" customHeight="1" x14ac:dyDescent="0.25">
      <c r="B40" s="11" t="s">
        <v>36</v>
      </c>
      <c r="C40" s="100">
        <v>0.57999999999999996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10.93543405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2.8635000000000002E-3</v>
      </c>
      <c r="D45" s="12"/>
    </row>
    <row r="46" spans="1:5" ht="15.75" customHeight="1" x14ac:dyDescent="0.25">
      <c r="B46" s="11" t="s">
        <v>51</v>
      </c>
      <c r="C46" s="45">
        <v>8.5631199999999991E-2</v>
      </c>
      <c r="D46" s="12"/>
    </row>
    <row r="47" spans="1:5" ht="15.75" customHeight="1" x14ac:dyDescent="0.25">
      <c r="B47" s="11" t="s">
        <v>59</v>
      </c>
      <c r="C47" s="45">
        <v>0.14244229999999999</v>
      </c>
      <c r="D47" s="12"/>
      <c r="E47" s="13"/>
    </row>
    <row r="48" spans="1:5" ht="15" customHeight="1" x14ac:dyDescent="0.25">
      <c r="B48" s="11" t="s">
        <v>58</v>
      </c>
      <c r="C48" s="46">
        <v>0.76906300000000005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0.478043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Fa7vS2q7J8gUqLZhrZLDrc+iiuuxp2Dqq0WiaeKlc7ZtVRqyFSH/ql024nrn+yytQJMGQZQKZphTJd40HkFnzQ==" saltValue="nMarsmUUsDCCsbaVzdCP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50.717962815851763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39.716252809925493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299.77526795353111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0.9696135924787419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12.84855225372141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12.84855225372141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12.84855225372141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12.84855225372141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12.84855225372141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12.84855225372141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0.55531805361675357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6.9453945454574351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6.9453945454574351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9.4911885685343371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22.086705401333919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4.1770706684296162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18.30380770317878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96.960746737260479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2.3752360395467411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6.3108289999999997E-2</v>
      </c>
      <c r="C32" s="98">
        <v>0.95</v>
      </c>
      <c r="D32" s="56">
        <v>1.1755235646488491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0.73853786759911899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2.5879090305551942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0K0bXubudtaBf1EnMdEt/kzdiBkE3maLL+J+cPT1OcDIBJqdDzBBIAXMTBeEKNaexq/e1pkqOePkeWrBlOw3dA==" saltValue="bnjXQEFj15EfVevJ5I05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4FWogolGAU0+VPRWUTg/+Ym1CSRfptJN0E4NovC6O/3T0ldKE18gFmq8LBb9IBTEXj3364R+bFFni++65vbILg==" saltValue="XPSlTqYX0itqJsa6IGzH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SYl70o8t26a389LX8504qzEV+pktpw/O8XsqS+xxucFGAnK2dxeabgWeJUpQbkDt4SxqnthgFTUkhlu3Pkxvdw==" saltValue="eFHUqMblxWOCC1TsoNUJ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207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ZbEbXsozsOPHsVepMapMUNQYU8Rk9OmsQqlfMDnV29BZqfCisMWrSp/z1j81wNtAkmWJtGTBKHBbsJbUtmscCA==" saltValue="c2NbGSTbPnZEDLTxpB+d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0.51400000000000001</v>
      </c>
      <c r="E10" s="60">
        <f>IF(ISBLANK(comm_deliv), frac_children_health_facility,1)</f>
        <v>0.51400000000000001</v>
      </c>
      <c r="F10" s="60">
        <f>IF(ISBLANK(comm_deliv), frac_children_health_facility,1)</f>
        <v>0.51400000000000001</v>
      </c>
      <c r="G10" s="60">
        <f>IF(ISBLANK(comm_deliv), frac_children_health_facility,1)</f>
        <v>0.51400000000000001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0.1596057102294923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6.8402447241210987E-2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9.3311117431640694E-2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0.67868072509765598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aw7ALXwnAN6Cc9EXVl5D9zOXgubHYA+ufJafyLuiRA+m1Dk6DIrEryG3u/7mGjVO8MFlA7r0PBSco1Oljxiziw==" saltValue="6sPxKIeVj6ux9ecT7smMe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J1qi40TQEhxd0xoU6870hewg2lVwJpJIMRaOrlzbiDp5SeQa0En+bq8FAnk3mOTkSKFoOlvd4d4ULMakcN53+g==" saltValue="c8bNrWQ0IxL3KBzOiJhoj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YJdq/zBQLT6Ni2xMN2ChcMak3wG9p9vhWs/037Y+yY+2Qov2yD5t0qrd5Rb112KP2Imn/lGzYKfnT3DBY0Q+g==" saltValue="OSIcDJ3hnAzIsLoqstiwc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1prri5buEB8R9Ml/tq4hKUlBXciOjz1k96F9gcxiPzwx8tGQ+5f5WlIfXvlD5OhIA1zBa09U9mhHR27yuC8+Q==" saltValue="6/qWBipdGh/zcyRG0vFvo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G629wvV3O73JMn4d76I0C3+6rN13CHvWd51k0mgguOaCzyciaEDi/5BU+Gh+qX0+h9UR3mx8H3JtuKxksM9tg==" saltValue="/0f3vQElf5Kpb+1LdP0Xh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2oTMEdlssUkqAnss0Zi7Sr5d2+Cob6Eo1YlVP/kjkK7Mw2k6VYHUnKqk4BaHoZXhgDik1E2cJ+FtFY047UxFvQ==" saltValue="k05OhTpxoN4fIe44kDyk8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11186.686</v>
      </c>
      <c r="C2" s="49">
        <v>27000</v>
      </c>
      <c r="D2" s="49">
        <v>56000</v>
      </c>
      <c r="E2" s="49">
        <v>45000</v>
      </c>
      <c r="F2" s="49">
        <v>29000</v>
      </c>
      <c r="G2" s="17">
        <f t="shared" ref="G2:G11" si="0">C2+D2+E2+F2</f>
        <v>157000</v>
      </c>
      <c r="H2" s="17">
        <f t="shared" ref="H2:H11" si="1">(B2 + stillbirth*B2/(1000-stillbirth))/(1-abortion)</f>
        <v>12852.692958025571</v>
      </c>
      <c r="I2" s="17">
        <f t="shared" ref="I2:I11" si="2">G2-H2</f>
        <v>144147.30704197442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11121.502</v>
      </c>
      <c r="C3" s="50">
        <v>27000</v>
      </c>
      <c r="D3" s="50">
        <v>56000</v>
      </c>
      <c r="E3" s="50">
        <v>47000</v>
      </c>
      <c r="F3" s="50">
        <v>29000</v>
      </c>
      <c r="G3" s="17">
        <f t="shared" si="0"/>
        <v>159000</v>
      </c>
      <c r="H3" s="17">
        <f t="shared" si="1"/>
        <v>12777.801257500863</v>
      </c>
      <c r="I3" s="17">
        <f t="shared" si="2"/>
        <v>146222.19874249914</v>
      </c>
    </row>
    <row r="4" spans="1:9" ht="15.75" customHeight="1" x14ac:dyDescent="0.25">
      <c r="A4" s="5">
        <f t="shared" si="3"/>
        <v>2023</v>
      </c>
      <c r="B4" s="49">
        <v>11051.46</v>
      </c>
      <c r="C4" s="50">
        <v>27000</v>
      </c>
      <c r="D4" s="50">
        <v>55000</v>
      </c>
      <c r="E4" s="50">
        <v>48000</v>
      </c>
      <c r="F4" s="50">
        <v>30000</v>
      </c>
      <c r="G4" s="17">
        <f t="shared" si="0"/>
        <v>160000</v>
      </c>
      <c r="H4" s="17">
        <f t="shared" si="1"/>
        <v>12697.328066408698</v>
      </c>
      <c r="I4" s="17">
        <f t="shared" si="2"/>
        <v>147302.67193359131</v>
      </c>
    </row>
    <row r="5" spans="1:9" ht="15.75" customHeight="1" x14ac:dyDescent="0.25">
      <c r="A5" s="5">
        <f t="shared" si="3"/>
        <v>2024</v>
      </c>
      <c r="B5" s="49">
        <v>10976.56</v>
      </c>
      <c r="C5" s="50">
        <v>27000</v>
      </c>
      <c r="D5" s="50">
        <v>55000</v>
      </c>
      <c r="E5" s="50">
        <v>50000</v>
      </c>
      <c r="F5" s="50">
        <v>32000</v>
      </c>
      <c r="G5" s="17">
        <f t="shared" si="0"/>
        <v>164000</v>
      </c>
      <c r="H5" s="17">
        <f t="shared" si="1"/>
        <v>12611.273384749078</v>
      </c>
      <c r="I5" s="17">
        <f t="shared" si="2"/>
        <v>151388.72661525093</v>
      </c>
    </row>
    <row r="6" spans="1:9" ht="15.75" customHeight="1" x14ac:dyDescent="0.25">
      <c r="A6" s="5">
        <f t="shared" si="3"/>
        <v>2025</v>
      </c>
      <c r="B6" s="49">
        <v>10896.802</v>
      </c>
      <c r="C6" s="50">
        <v>27000</v>
      </c>
      <c r="D6" s="50">
        <v>54000</v>
      </c>
      <c r="E6" s="50">
        <v>51000</v>
      </c>
      <c r="F6" s="50">
        <v>34000</v>
      </c>
      <c r="G6" s="17">
        <f t="shared" si="0"/>
        <v>166000</v>
      </c>
      <c r="H6" s="17">
        <f t="shared" si="1"/>
        <v>12519.637212522004</v>
      </c>
      <c r="I6" s="17">
        <f t="shared" si="2"/>
        <v>153480.36278747799</v>
      </c>
    </row>
    <row r="7" spans="1:9" ht="15.75" customHeight="1" x14ac:dyDescent="0.25">
      <c r="A7" s="5">
        <f t="shared" si="3"/>
        <v>2026</v>
      </c>
      <c r="B7" s="49">
        <v>10812.3078</v>
      </c>
      <c r="C7" s="50">
        <v>27000</v>
      </c>
      <c r="D7" s="50">
        <v>54000</v>
      </c>
      <c r="E7" s="50">
        <v>52000</v>
      </c>
      <c r="F7" s="50">
        <v>35000</v>
      </c>
      <c r="G7" s="17">
        <f t="shared" si="0"/>
        <v>168000</v>
      </c>
      <c r="H7" s="17">
        <f t="shared" si="1"/>
        <v>12422.559489116342</v>
      </c>
      <c r="I7" s="17">
        <f t="shared" si="2"/>
        <v>155577.44051088367</v>
      </c>
    </row>
    <row r="8" spans="1:9" ht="15.75" customHeight="1" x14ac:dyDescent="0.25">
      <c r="A8" s="5">
        <f t="shared" si="3"/>
        <v>2027</v>
      </c>
      <c r="B8" s="49">
        <v>10705.550999999999</v>
      </c>
      <c r="C8" s="50">
        <v>27000</v>
      </c>
      <c r="D8" s="50">
        <v>54000</v>
      </c>
      <c r="E8" s="50">
        <v>52000</v>
      </c>
      <c r="F8" s="50">
        <v>37000</v>
      </c>
      <c r="G8" s="17">
        <f t="shared" si="0"/>
        <v>170000</v>
      </c>
      <c r="H8" s="17">
        <f t="shared" si="1"/>
        <v>12299.903648809272</v>
      </c>
      <c r="I8" s="17">
        <f t="shared" si="2"/>
        <v>157700.09635119073</v>
      </c>
    </row>
    <row r="9" spans="1:9" ht="15.75" customHeight="1" x14ac:dyDescent="0.25">
      <c r="A9" s="5">
        <f t="shared" si="3"/>
        <v>2028</v>
      </c>
      <c r="B9" s="49">
        <v>10611.6932</v>
      </c>
      <c r="C9" s="50">
        <v>27000</v>
      </c>
      <c r="D9" s="50">
        <v>54000</v>
      </c>
      <c r="E9" s="50">
        <v>53000</v>
      </c>
      <c r="F9" s="50">
        <v>39000</v>
      </c>
      <c r="G9" s="17">
        <f t="shared" si="0"/>
        <v>173000</v>
      </c>
      <c r="H9" s="17">
        <f t="shared" si="1"/>
        <v>12192.067826375731</v>
      </c>
      <c r="I9" s="17">
        <f t="shared" si="2"/>
        <v>160807.93217362426</v>
      </c>
    </row>
    <row r="10" spans="1:9" ht="15.75" customHeight="1" x14ac:dyDescent="0.25">
      <c r="A10" s="5">
        <f t="shared" si="3"/>
        <v>2029</v>
      </c>
      <c r="B10" s="49">
        <v>10512.9802</v>
      </c>
      <c r="C10" s="50">
        <v>27000</v>
      </c>
      <c r="D10" s="50">
        <v>54000</v>
      </c>
      <c r="E10" s="50">
        <v>53000</v>
      </c>
      <c r="F10" s="50">
        <v>41000</v>
      </c>
      <c r="G10" s="17">
        <f t="shared" si="0"/>
        <v>175000</v>
      </c>
      <c r="H10" s="17">
        <f t="shared" si="1"/>
        <v>12078.65373037218</v>
      </c>
      <c r="I10" s="17">
        <f t="shared" si="2"/>
        <v>162921.34626962783</v>
      </c>
    </row>
    <row r="11" spans="1:9" ht="15.75" customHeight="1" x14ac:dyDescent="0.25">
      <c r="A11" s="5">
        <f t="shared" si="3"/>
        <v>2030</v>
      </c>
      <c r="B11" s="49">
        <v>10393.045</v>
      </c>
      <c r="C11" s="50">
        <v>27000</v>
      </c>
      <c r="D11" s="50">
        <v>53000</v>
      </c>
      <c r="E11" s="50">
        <v>54000</v>
      </c>
      <c r="F11" s="50">
        <v>43000</v>
      </c>
      <c r="G11" s="17">
        <f t="shared" si="0"/>
        <v>177000</v>
      </c>
      <c r="H11" s="17">
        <f t="shared" si="1"/>
        <v>11940.856861803653</v>
      </c>
      <c r="I11" s="17">
        <f t="shared" si="2"/>
        <v>165059.14313819635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pNKKVYXA+CiovV1GsUV6BT2kCqHmTzgZnXZpUZnNL6jbc+CAMvnimXWP7IMYldHVclgzwNsqTq6daqrdZ0BEA==" saltValue="8Fqaz3Ak5tmV+CrGvOGBW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1.6169010589537671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1.6169010589537671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1.5977211603249217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1.5977211603249217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1.4075953425230248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1.4075953425230248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1.3949229095003948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1.3949229095003948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1.8482389560614298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1.8482389560614298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1.8218665954467672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1.8218665954467672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qzPjnOOE5IoF5lBQgzq/oXg/ohfssyGxBUKsss1KH327O982I2fW/CdFQ/qzV0ERY9av/qLqOptZosE05CBWjg==" saltValue="+QYerAJMS0LwauaFq3L9c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AqDRFcccfDSeBh5K5mMSccLQFZuaVfZSx6I2nXMF4HrYXjoFpZEvDmeOdWLRM4zXrZ2Rxnim1S6LZZ/qw/e5Lg==" saltValue="6VorM2XCYnXRdczJij4k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1z74f3DUMY5ne84gfco4n0jkyIisf2CHUJYcC0Z+3+upgzqZakE5Dx6lsZAQpapkI7BFIRUkGXFFk6ZcQWNU+Q==" saltValue="QLBBouaaX9DyFdrImEjh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0.59126043729038757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0.59126043729038757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0.38999153594744634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0.38999153594744634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0.82177433768423569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0.82177433768423569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0.82177433768423569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0.82177433768423569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0.90345013402807151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0.90345013402807151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0.89162509509555987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0.89162509509555987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0.89162509509555987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0.89162509509555987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cCNMLs2l1KJveLyRSGNuw5wjVeHq/62+wxeSzeNlOo8cyLbwW1IT4t6Qq5SA8H5iRBX1xnSeYDgctEgbYj3Qg==" saltValue="Re4kVMnCbiffSnz4Gh7+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joNP7GGjv0yZBdNcEnChCifKhpKHDtUnGjRkDBD/vZivMKbqvXtI/Yyp+zX2VMu5O+Q0Ovv/x95pR62JrA6Pw==" saltValue="V5YNHD/3U16/kV6lgdNn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0.59009967079086223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0.61351204325016839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0.61351204325016839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0.59486051626345637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0.59486051626345637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0.59486051626345637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0.59486051626345637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0.63343108504398815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0.63343108504398815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0.63343108504398815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0.63343108504398815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0.69130132872981442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0.71175684658575078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0.71175684658575078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0.69549330085261873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0.69549330085261873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0.69549330085261873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0.69549330085261873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0.72885032537960937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0.72885032537960937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0.72885032537960937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0.72885032537960937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0.39657860061366934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0.42018359291175511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0.42018359291175511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0.4013067131738553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0.4013067131738553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0.4013067131738553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0.4013067131738553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0.44098775034026833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0.44098775034026833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0.44098775034026833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0.44098775034026833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0.56640873929064128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0.59023463723507041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0.59023463723507041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0.571244819208232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0.571244819208232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0.571244819208232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0.571244819208232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0.61059190031152644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0.61059190031152644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0.61059190031152644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0.61059190031152644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0.94764906773381408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0.95229034878708319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0.95229034878708319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0.94861869936801002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0.94861869936801002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0.94861869936801002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0.94861869936801002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0.95600140795494526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0.95600140795494526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0.95600140795494526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0.95600140795494526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0.8655604839187464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0.87653128721092022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0.87653128721092022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0.86783849864534468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0.86783849864534468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0.86783849864534468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0.86783849864534468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0.88542621448212644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0.88542621448212644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0.88542621448212644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0.88542621448212644</v>
      </c>
    </row>
  </sheetData>
  <sheetProtection algorithmName="SHA-512" hashValue="0wpfZ9bw3NPTFEo6r1noQtxVBJ02QybbRt83CkvIi8Gu71kUEG8jXhBrhHR9ajdnjJvbZD0fqFuyUjD4QPJJ3Q==" saltValue="RrAaVOzfViP/tqSAW1mT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0.85373726944842476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0.85301148556541506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0.85462315004582823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0.85742348104084287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0.85041494882596969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0.84592486512739229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0.84898846312369813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0.85407513075546349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0.7683635425035823</v>
      </c>
      <c r="E10" s="90">
        <f>E3*0.9</f>
        <v>0.76771033700887359</v>
      </c>
      <c r="F10" s="90">
        <f>F3*0.9</f>
        <v>0.76916083504124544</v>
      </c>
      <c r="G10" s="90">
        <f>G3*0.9</f>
        <v>0.77168113293675855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0.76537345394337275</v>
      </c>
      <c r="E12" s="90">
        <f>E5*0.9</f>
        <v>0.76133237861465308</v>
      </c>
      <c r="F12" s="90">
        <f>F5*0.9</f>
        <v>0.76408961681132836</v>
      </c>
      <c r="G12" s="90">
        <f>G5*0.9</f>
        <v>0.7686676176799172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0.896424132920846</v>
      </c>
      <c r="E17" s="90">
        <f>E3*1.05</f>
        <v>0.89566205984368585</v>
      </c>
      <c r="F17" s="90">
        <f>F3*1.05</f>
        <v>0.89735430754811962</v>
      </c>
      <c r="G17" s="90">
        <f>G3*1.05</f>
        <v>0.90029465509288509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0.89293569626726821</v>
      </c>
      <c r="E19" s="90">
        <f>E5*1.05</f>
        <v>0.88822110838376189</v>
      </c>
      <c r="F19" s="90">
        <f>F5*1.05</f>
        <v>0.89143788627988307</v>
      </c>
      <c r="G19" s="90">
        <f>G5*1.05</f>
        <v>0.89677888729323674</v>
      </c>
    </row>
  </sheetData>
  <sheetProtection algorithmName="SHA-512" hashValue="asWuw7JHDJ8AsrPWhN80fsDYR8Eq1bYmXFhAXPvok63wUoLguZHd1RXkW+ea+G5IzbYFawmbF8az4ZBDD/bXxA==" saltValue="ztue3aPq4IHv2v5GZPxs+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Ib3OTyjCT1DMakoxiZPPwBL2kkp80CxLQhusxlhmcsZNuMLoXWVNcfNPOumfL7UYEarbG33GcrWMaA0WuqrDw==" saltValue="pMMKNloSvf742jVkdtFx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uCA9SmQw/yR31ZWWTVM5V4Y+FXu5zKwfELSkBjUNWPyuRdeLY1iD0+vPPattDHzdraM3pyDj95UnA74Y45e6Q==" saltValue="wHRFlYCSjp7+LnxNFmEkm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9.9967548877928303E-2</v>
      </c>
    </row>
    <row r="5" spans="1:8" ht="15.75" customHeight="1" x14ac:dyDescent="0.25">
      <c r="B5" s="19" t="s">
        <v>95</v>
      </c>
      <c r="C5" s="101">
        <v>4.5855736954698113E-2</v>
      </c>
    </row>
    <row r="6" spans="1:8" ht="15.75" customHeight="1" x14ac:dyDescent="0.25">
      <c r="B6" s="19" t="s">
        <v>91</v>
      </c>
      <c r="C6" s="101">
        <v>0.15053620475370899</v>
      </c>
    </row>
    <row r="7" spans="1:8" ht="15.75" customHeight="1" x14ac:dyDescent="0.25">
      <c r="B7" s="19" t="s">
        <v>96</v>
      </c>
      <c r="C7" s="101">
        <v>0.37845561308485021</v>
      </c>
    </row>
    <row r="8" spans="1:8" ht="15.75" customHeight="1" x14ac:dyDescent="0.25">
      <c r="B8" s="19" t="s">
        <v>98</v>
      </c>
      <c r="C8" s="101">
        <v>6.6264308785834412E-3</v>
      </c>
    </row>
    <row r="9" spans="1:8" ht="15.75" customHeight="1" x14ac:dyDescent="0.25">
      <c r="B9" s="19" t="s">
        <v>92</v>
      </c>
      <c r="C9" s="101">
        <v>0.21690164009790761</v>
      </c>
    </row>
    <row r="10" spans="1:8" ht="15.75" customHeight="1" x14ac:dyDescent="0.25">
      <c r="B10" s="19" t="s">
        <v>94</v>
      </c>
      <c r="C10" s="101">
        <v>0.1016568253523232</v>
      </c>
    </row>
    <row r="11" spans="1:8" ht="15.75" customHeight="1" x14ac:dyDescent="0.25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8.8507118602511259E-2</v>
      </c>
      <c r="D14" s="55">
        <v>8.8507118602511259E-2</v>
      </c>
      <c r="E14" s="55">
        <v>8.8507118602511259E-2</v>
      </c>
      <c r="F14" s="55">
        <v>8.8507118602511259E-2</v>
      </c>
    </row>
    <row r="15" spans="1:8" ht="15.75" customHeight="1" x14ac:dyDescent="0.25">
      <c r="B15" s="19" t="s">
        <v>102</v>
      </c>
      <c r="C15" s="101">
        <v>0.21696060114386809</v>
      </c>
      <c r="D15" s="101">
        <v>0.21696060114386809</v>
      </c>
      <c r="E15" s="101">
        <v>0.21696060114386809</v>
      </c>
      <c r="F15" s="101">
        <v>0.21696060114386809</v>
      </c>
    </row>
    <row r="16" spans="1:8" ht="15.75" customHeight="1" x14ac:dyDescent="0.25">
      <c r="B16" s="19" t="s">
        <v>2</v>
      </c>
      <c r="C16" s="101">
        <v>2.290902313216206E-2</v>
      </c>
      <c r="D16" s="101">
        <v>2.290902313216206E-2</v>
      </c>
      <c r="E16" s="101">
        <v>2.290902313216206E-2</v>
      </c>
      <c r="F16" s="101">
        <v>2.290902313216206E-2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0.10276143507776769</v>
      </c>
      <c r="D19" s="101">
        <v>0.10276143507776769</v>
      </c>
      <c r="E19" s="101">
        <v>0.10276143507776769</v>
      </c>
      <c r="F19" s="101">
        <v>0.10276143507776769</v>
      </c>
    </row>
    <row r="20" spans="1:8" ht="15.75" customHeight="1" x14ac:dyDescent="0.25">
      <c r="B20" s="19" t="s">
        <v>79</v>
      </c>
      <c r="C20" s="101">
        <v>2.9341733095646642E-2</v>
      </c>
      <c r="D20" s="101">
        <v>2.9341733095646642E-2</v>
      </c>
      <c r="E20" s="101">
        <v>2.9341733095646642E-2</v>
      </c>
      <c r="F20" s="101">
        <v>2.9341733095646642E-2</v>
      </c>
    </row>
    <row r="21" spans="1:8" ht="15.75" customHeight="1" x14ac:dyDescent="0.25">
      <c r="B21" s="19" t="s">
        <v>88</v>
      </c>
      <c r="C21" s="101">
        <v>0.10768296980069229</v>
      </c>
      <c r="D21" s="101">
        <v>0.10768296980069229</v>
      </c>
      <c r="E21" s="101">
        <v>0.10768296980069229</v>
      </c>
      <c r="F21" s="101">
        <v>0.10768296980069229</v>
      </c>
    </row>
    <row r="22" spans="1:8" ht="15.75" customHeight="1" x14ac:dyDescent="0.25">
      <c r="B22" s="19" t="s">
        <v>99</v>
      </c>
      <c r="C22" s="101">
        <v>0.43183711914735201</v>
      </c>
      <c r="D22" s="101">
        <v>0.43183711914735201</v>
      </c>
      <c r="E22" s="101">
        <v>0.43183711914735201</v>
      </c>
      <c r="F22" s="101">
        <v>0.43183711914735201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8.8581064000000001E-2</v>
      </c>
    </row>
    <row r="27" spans="1:8" ht="15.75" customHeight="1" x14ac:dyDescent="0.25">
      <c r="B27" s="19" t="s">
        <v>89</v>
      </c>
      <c r="C27" s="101">
        <v>8.3095249999999999E-3</v>
      </c>
    </row>
    <row r="28" spans="1:8" ht="15.75" customHeight="1" x14ac:dyDescent="0.25">
      <c r="B28" s="19" t="s">
        <v>103</v>
      </c>
      <c r="C28" s="101">
        <v>0.157741201</v>
      </c>
    </row>
    <row r="29" spans="1:8" ht="15.75" customHeight="1" x14ac:dyDescent="0.25">
      <c r="B29" s="19" t="s">
        <v>86</v>
      </c>
      <c r="C29" s="101">
        <v>0.16874623</v>
      </c>
    </row>
    <row r="30" spans="1:8" ht="15.75" customHeight="1" x14ac:dyDescent="0.25">
      <c r="B30" s="19" t="s">
        <v>4</v>
      </c>
      <c r="C30" s="101">
        <v>0.10641809300000001</v>
      </c>
    </row>
    <row r="31" spans="1:8" ht="15.75" customHeight="1" x14ac:dyDescent="0.25">
      <c r="B31" s="19" t="s">
        <v>80</v>
      </c>
      <c r="C31" s="101">
        <v>0.109242019</v>
      </c>
    </row>
    <row r="32" spans="1:8" ht="15.75" customHeight="1" x14ac:dyDescent="0.25">
      <c r="B32" s="19" t="s">
        <v>85</v>
      </c>
      <c r="C32" s="101">
        <v>1.8835845E-2</v>
      </c>
    </row>
    <row r="33" spans="2:3" ht="15.75" customHeight="1" x14ac:dyDescent="0.25">
      <c r="B33" s="19" t="s">
        <v>100</v>
      </c>
      <c r="C33" s="101">
        <v>8.4593191999999998E-2</v>
      </c>
    </row>
    <row r="34" spans="2:3" ht="15.75" customHeight="1" x14ac:dyDescent="0.25">
      <c r="B34" s="19" t="s">
        <v>87</v>
      </c>
      <c r="C34" s="101">
        <v>0.25753283100000002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sblDw/Mcfy1O0NtqOsp8LR/1/4bFI285zb+Z8rAnpEpWMjCF0RYFdErrVD2oYtCXOIw/9Io+lrOqNxXd8pHcHQ==" saltValue="Fy0fJOjzhUN6N5yJPvE1L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110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106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107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119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0.46033876800000001</v>
      </c>
      <c r="D14" s="54">
        <v>0.44014876555400001</v>
      </c>
      <c r="E14" s="54">
        <v>0.44014876555400001</v>
      </c>
      <c r="F14" s="54">
        <v>0.382676710483</v>
      </c>
      <c r="G14" s="54">
        <v>0.382676710483</v>
      </c>
      <c r="H14" s="45">
        <v>0.42899999999999999</v>
      </c>
      <c r="I14" s="55">
        <v>0.42899999999999999</v>
      </c>
      <c r="J14" s="55">
        <v>0.42899999999999999</v>
      </c>
      <c r="K14" s="55">
        <v>0.42899999999999999</v>
      </c>
      <c r="L14" s="45">
        <v>0.32800000000000001</v>
      </c>
      <c r="M14" s="55">
        <v>0.32800000000000001</v>
      </c>
      <c r="N14" s="55">
        <v>0.32800000000000001</v>
      </c>
      <c r="O14" s="55">
        <v>0.32800000000000001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0.220061725671024</v>
      </c>
      <c r="D15" s="52">
        <f t="shared" si="0"/>
        <v>0.21041003633173083</v>
      </c>
      <c r="E15" s="52">
        <f t="shared" si="0"/>
        <v>0.21041003633173083</v>
      </c>
      <c r="F15" s="52">
        <f t="shared" si="0"/>
        <v>0.18293592270942477</v>
      </c>
      <c r="G15" s="52">
        <f t="shared" si="0"/>
        <v>0.18293592270942477</v>
      </c>
      <c r="H15" s="52">
        <f t="shared" si="0"/>
        <v>0.205080447</v>
      </c>
      <c r="I15" s="52">
        <f t="shared" si="0"/>
        <v>0.205080447</v>
      </c>
      <c r="J15" s="52">
        <f t="shared" si="0"/>
        <v>0.205080447</v>
      </c>
      <c r="K15" s="52">
        <f t="shared" si="0"/>
        <v>0.205080447</v>
      </c>
      <c r="L15" s="52">
        <f t="shared" si="0"/>
        <v>0.15679810399999999</v>
      </c>
      <c r="M15" s="52">
        <f t="shared" si="0"/>
        <v>0.15679810399999999</v>
      </c>
      <c r="N15" s="52">
        <f t="shared" si="0"/>
        <v>0.15679810399999999</v>
      </c>
      <c r="O15" s="52">
        <f t="shared" si="0"/>
        <v>0.15679810399999999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2f1DEZxLs5kSeJ4jQcOmYFFbuypoYneuj+lAENUYqRytWRNxT2f6EJKz1S5TtrC9PJmDHYNMVSLMrfVTquGrIA==" saltValue="q5RKAxSmySKBUlno2kuP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9.2236928641796098E-2</v>
      </c>
      <c r="D2" s="53">
        <v>6.3108289999999997E-2</v>
      </c>
      <c r="E2" s="53"/>
      <c r="F2" s="53"/>
      <c r="G2" s="53"/>
    </row>
    <row r="3" spans="1:7" x14ac:dyDescent="0.25">
      <c r="B3" s="3" t="s">
        <v>127</v>
      </c>
      <c r="C3" s="53">
        <v>0.113897509872913</v>
      </c>
      <c r="D3" s="53">
        <v>0.11909740000000001</v>
      </c>
      <c r="E3" s="53"/>
      <c r="F3" s="53"/>
      <c r="G3" s="53"/>
    </row>
    <row r="4" spans="1:7" x14ac:dyDescent="0.25">
      <c r="B4" s="3" t="s">
        <v>126</v>
      </c>
      <c r="C4" s="53">
        <v>0.14785376191139199</v>
      </c>
      <c r="D4" s="53">
        <v>0.43906440000000002</v>
      </c>
      <c r="E4" s="53">
        <v>0.83675640821456898</v>
      </c>
      <c r="F4" s="53">
        <v>0.38914692401885997</v>
      </c>
      <c r="G4" s="53"/>
    </row>
    <row r="5" spans="1:7" x14ac:dyDescent="0.25">
      <c r="B5" s="3" t="s">
        <v>125</v>
      </c>
      <c r="C5" s="52">
        <v>0.64601176977157604</v>
      </c>
      <c r="D5" s="52">
        <v>0.37872987985611001</v>
      </c>
      <c r="E5" s="52">
        <f>1-SUM(E2:E4)</f>
        <v>0.16324359178543102</v>
      </c>
      <c r="F5" s="52">
        <f>1-SUM(F2:F4)</f>
        <v>0.61085307598114003</v>
      </c>
      <c r="G5" s="52">
        <f>1-SUM(G2:G4)</f>
        <v>1</v>
      </c>
    </row>
  </sheetData>
  <sheetProtection algorithmName="SHA-512" hashValue="JsNAwAUnXwd/UynP/P8h3qv/Y3s6+8zKwRmPe2xvXustL8UqkyJsPvzYahYvfVjkabIr61tz7pKB5ULswZ4ATw==" saltValue="kWCcZccMcLquW4cvclN1t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I1o/sjhaC1ZKEp+uXym881thesCp+edwLm+dGj8PsruEAYuPcEKlGcQLe2oEtJApl8efJMY0o6Uan8EbAubIA==" saltValue="w+ocB3xipS55KdC4XCv4V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jbdUe/wd1Bej35UQ6QX7eiixGwkf8UncuLAoi27HcufbJyDTiGrvETEO7v9To/QmHfb7KvB6p3W+et5zjMR9KQ==" saltValue="f4Z2A+z6zAFhfsLwp5Qhh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k8GpFLGRsyZwfGhW75Acvetf6HG7L1/gg4kbJWfy9/cRC0a8xPTxLBevD4SicpJmaf1RFury4COL06IJiOly9A==" saltValue="XcVcN51wi8NAQ7Sd597x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uJUSO00lgqrChGt7vHs0KkE9nKP7quzLU1MuxSvlGh4rJKq4/urWRyjs0kPW8dwLhFeRMLnRKf2KLRfqGpRnUw==" saltValue="NjN3lLCxpxZVuIbSWAQSf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2024-03-15T02:03:48Z</dcterms:modified>
</cp:coreProperties>
</file>