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84ED4E9D-1CF9-45F9-BEBB-DD54FCC3D72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F12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I38" i="2" s="1"/>
  <c r="A32" i="2"/>
  <c r="A29" i="2"/>
  <c r="A24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37" i="2" l="1"/>
  <c r="D19" i="26"/>
  <c r="A3" i="2"/>
  <c r="A19" i="2"/>
  <c r="A13" i="2"/>
  <c r="A16" i="2"/>
  <c r="I10" i="2"/>
  <c r="A21" i="2"/>
  <c r="A14" i="2"/>
  <c r="A22" i="2"/>
  <c r="A30" i="2"/>
  <c r="A38" i="2"/>
  <c r="A40" i="2"/>
  <c r="D10" i="26"/>
  <c r="G12" i="26"/>
  <c r="E19" i="26"/>
  <c r="A15" i="2"/>
  <c r="A23" i="2"/>
  <c r="A31" i="2"/>
  <c r="E10" i="26"/>
  <c r="F10" i="26"/>
  <c r="A17" i="2"/>
  <c r="A25" i="2"/>
  <c r="A33" i="2"/>
  <c r="G10" i="26"/>
  <c r="A18" i="2"/>
  <c r="A26" i="2"/>
  <c r="A34" i="2"/>
  <c r="A3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<sst xmlns="http://schemas.openxmlformats.org/spreadsheetml/2006/main" count="2092" uniqueCount="341">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</sst>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308138.9609375</v>
      </c>
    </row>
    <row r="8" spans="1:3" ht="15" customHeight="1" x14ac:dyDescent="0.25">
      <c r="B8" s="5" t="s">
        <v>44</v>
      </c>
      <c r="C8" s="44">
        <v>3.4000000000000002E-2</v>
      </c>
    </row>
    <row r="9" spans="1:3" ht="15" customHeight="1" x14ac:dyDescent="0.25">
      <c r="B9" s="5" t="s">
        <v>43</v>
      </c>
      <c r="C9" s="45">
        <v>0.96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0.77599999999999991</v>
      </c>
    </row>
    <row r="12" spans="1:3" ht="15" customHeight="1" x14ac:dyDescent="0.25">
      <c r="B12" s="5" t="s">
        <v>41</v>
      </c>
      <c r="C12" s="45">
        <v>0.68</v>
      </c>
    </row>
    <row r="13" spans="1:3" ht="15" customHeight="1" x14ac:dyDescent="0.25">
      <c r="B13" s="5" t="s">
        <v>62</v>
      </c>
      <c r="C13" s="45">
        <v>0.7609999999999999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7.5999999999999998E-2</v>
      </c>
    </row>
    <row r="24" spans="1:3" ht="15" customHeight="1" x14ac:dyDescent="0.25">
      <c r="B24" s="15" t="s">
        <v>46</v>
      </c>
      <c r="C24" s="45">
        <v>0.42870000000000003</v>
      </c>
    </row>
    <row r="25" spans="1:3" ht="15" customHeight="1" x14ac:dyDescent="0.25">
      <c r="B25" s="15" t="s">
        <v>47</v>
      </c>
      <c r="C25" s="45">
        <v>0.38779999999999998</v>
      </c>
    </row>
    <row r="26" spans="1:3" ht="15" customHeight="1" x14ac:dyDescent="0.25">
      <c r="B26" s="15" t="s">
        <v>48</v>
      </c>
      <c r="C26" s="45">
        <v>0.1075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0.28694122510860798</v>
      </c>
    </row>
    <row r="30" spans="1:3" ht="14.25" customHeight="1" x14ac:dyDescent="0.25">
      <c r="B30" s="25" t="s">
        <v>63</v>
      </c>
      <c r="C30" s="99">
        <v>5.0024672511500702E-2</v>
      </c>
    </row>
    <row r="31" spans="1:3" ht="14.25" customHeight="1" x14ac:dyDescent="0.25">
      <c r="B31" s="25" t="s">
        <v>10</v>
      </c>
      <c r="C31" s="99">
        <v>8.0042096462401291E-2</v>
      </c>
    </row>
    <row r="32" spans="1:3" ht="14.25" customHeight="1" x14ac:dyDescent="0.25">
      <c r="B32" s="25" t="s">
        <v>11</v>
      </c>
      <c r="C32" s="99">
        <v>0.58299200591749001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20.246217787220701</v>
      </c>
    </row>
    <row r="38" spans="1:5" ht="15" customHeight="1" x14ac:dyDescent="0.25">
      <c r="B38" s="11" t="s">
        <v>35</v>
      </c>
      <c r="C38" s="43">
        <v>31.145861605415799</v>
      </c>
      <c r="D38" s="12"/>
      <c r="E38" s="13"/>
    </row>
    <row r="39" spans="1:5" ht="15" customHeight="1" x14ac:dyDescent="0.25">
      <c r="B39" s="11" t="s">
        <v>61</v>
      </c>
      <c r="C39" s="43">
        <v>42.460151798518197</v>
      </c>
      <c r="D39" s="12"/>
      <c r="E39" s="12"/>
    </row>
    <row r="40" spans="1:5" ht="15" customHeight="1" x14ac:dyDescent="0.25">
      <c r="B40" s="11" t="s">
        <v>36</v>
      </c>
      <c r="C40" s="100">
        <v>2.52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13.80084639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2.2036E-3</v>
      </c>
      <c r="D45" s="12"/>
    </row>
    <row r="46" spans="1:5" ht="15.75" customHeight="1" x14ac:dyDescent="0.25">
      <c r="B46" s="11" t="s">
        <v>51</v>
      </c>
      <c r="C46" s="45">
        <v>6.5895300000000004E-2</v>
      </c>
      <c r="D46" s="12"/>
    </row>
    <row r="47" spans="1:5" ht="15.75" customHeight="1" x14ac:dyDescent="0.25">
      <c r="B47" s="11" t="s">
        <v>59</v>
      </c>
      <c r="C47" s="45">
        <v>0.1456296</v>
      </c>
      <c r="D47" s="12"/>
      <c r="E47" s="13"/>
    </row>
    <row r="48" spans="1:5" ht="15" customHeight="1" x14ac:dyDescent="0.25">
      <c r="B48" s="11" t="s">
        <v>58</v>
      </c>
      <c r="C48" s="46">
        <v>0.78627150000000001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0.40570099999999998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0.167510149999999</v>
      </c>
    </row>
    <row r="63" spans="1:4" ht="15.75" customHeight="1" x14ac:dyDescent="0.3">
      <c r="A63" s="4"/>
    </row>
  </sheetData>
  <sheetProtection algorithmName="SHA-512" hashValue="c8BmL2SauhrRUqReUR7BjYuVJ+9CkT2btmMEC+KDQ+PdDkh17OyeJCezYTH7K1cZYoUyxHXxJe/JBLRybm9GIw==" saltValue="6OXEZuDVTtigmvoVpVpu/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0.25710209777753001</v>
      </c>
      <c r="C2" s="98">
        <v>0.95</v>
      </c>
      <c r="D2" s="56">
        <v>34.615059877826937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42.447411164630637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47.3190436565448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0.55584568086688169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13.46512306465123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13.46512306465123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13.46512306465123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13.46512306465123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13.46512306465123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13.46512306465123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0.50268954706191993</v>
      </c>
      <c r="C16" s="98">
        <v>0.95</v>
      </c>
      <c r="D16" s="56">
        <v>0.20435372756164799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1.2013582500201629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1.2013582500201629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4.1835707219283771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22.937030782027101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1.2E-2</v>
      </c>
      <c r="C23" s="98">
        <v>0.95</v>
      </c>
      <c r="D23" s="56">
        <v>4.4144238992015667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0.71549070036774298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0.22807196557123999</v>
      </c>
      <c r="C27" s="98">
        <v>0.95</v>
      </c>
      <c r="D27" s="56">
        <v>19.469652401389489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0.26135510000000001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60.20828898640999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2.7081244638211008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4.5115040000000002E-2</v>
      </c>
      <c r="C32" s="98">
        <v>0.95</v>
      </c>
      <c r="D32" s="56">
        <v>0.3800509163391646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0.47413276717842989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4.6447076133328133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0.1782716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/HH0x709xCSWI9g4ovGfwpwVoqeK/34sh79KUxUglGkZGlaAqwprwE0hPt0xYYzQ2BfRzzW5H+/LVMxCpeo4Dw==" saltValue="drgak1NJVaBHDaEQ9DJF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q1ayrDmWDwUJpSX8mcNTlrVWcMxd/XMDj7SdlV6BSu4poWrEoNDUBhHZjURRaZhZoe0HEN/N/TLAmIB5j0o58Q==" saltValue="HdLGTsu40I6YAnJGCBX4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egC4KZoYfZYLOHC/2d4sUghmbsU87WVz+D/S71TJxGqkCUX/2b6jeOT8RMSrH/4XyhRDHzcf21Vm/oY53bfkEQ==" saltValue="h7H/4x+D+hkX45bKHMek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5">
      <c r="A4" s="3" t="s">
        <v>207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sheetProtection algorithmName="SHA-512" hashValue="h93uQBpRtQILvOeNK4jTXdGnGUMNCyMNH9isKEausXK+FqxqWrXQ3BscFwf/qGBLQaaSHnMFk1rhpbXwWUkKQQ==" saltValue="4yj8TPW0c4qBJDaKkLfT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0.7609999999999999</v>
      </c>
      <c r="M24" s="60">
        <f>famplan_unmet_need</f>
        <v>0.7609999999999999</v>
      </c>
      <c r="N24" s="60">
        <f>famplan_unmet_need</f>
        <v>0.7609999999999999</v>
      </c>
      <c r="O24" s="60">
        <f>famplan_unmet_need</f>
        <v>0.7609999999999999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Ypk+HQMkQ2RbYS7J6uZrOJhcuoEiccw4RcJ9YNmyze281X4+EO1SvPAYZZvxFbp6cSSkB822njL0GN7hmHW9YA==" saltValue="6jujkm351Ib+OzdjYqnCB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FxySYgDOT9BAAIjZDh1G5hkWOup92L4E7/LenMa3tEBn5wvVJdASrIPvo0rpHMltCCYRXJPCMdyzOnuVGuhvOA==" saltValue="D9ie4SN+VhwnkQdZlERn3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SRVWbtFBgAHf3LB91BA0/iRPtlxeNTPwkpFS+u/LVhWkBOHf1giu8z7pniwhAaov0IGG7qo5Q/7pCFWDshMSg==" saltValue="y7XqUXm+VqWxSh++yt8Y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58LeKYt596Cw8bPj3nCVdbnnE5VeKdOLf28uRBOywDHDECm+MwX5YwAEtaKdSm8I9H4gq1+17AnIISJ9UQvWQ==" saltValue="NEisv0ZCXdQT1sGPo6Azt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cLjPS0/yM8dqKQWGWdxZa8W6Z5Uztt7FztiCAJN3qLXnhV/bPtPD4Ah94wOBPHNmkVtVnIjJl22LogKo/drMA==" saltValue="xAsUaAPaXWWY/8Qq0FTY+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KSnUaJwfoeeHkIliAPXRI0gATXBIb7Y/dyrx2cfVC/02wEzoFb+p9yHIEgz5BpSEzr3RaWKa+daT8QwbJXZOg==" saltValue="WYefFy2maoM2bG9Hoeqmg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87161.407999999996</v>
      </c>
      <c r="C2" s="49">
        <v>130000</v>
      </c>
      <c r="D2" s="49">
        <v>204000</v>
      </c>
      <c r="E2" s="49">
        <v>142000</v>
      </c>
      <c r="F2" s="49">
        <v>93000</v>
      </c>
      <c r="G2" s="17">
        <f t="shared" ref="G2:G11" si="0">C2+D2+E2+F2</f>
        <v>569000</v>
      </c>
      <c r="H2" s="17">
        <f t="shared" ref="H2:H11" si="1">(B2 + stillbirth*B2/(1000-stillbirth))/(1-abortion)</f>
        <v>100433.11655956203</v>
      </c>
      <c r="I2" s="17">
        <f t="shared" ref="I2:I11" si="2">G2-H2</f>
        <v>468566.88344043796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88448.617200000008</v>
      </c>
      <c r="C3" s="50">
        <v>134000</v>
      </c>
      <c r="D3" s="50">
        <v>211000</v>
      </c>
      <c r="E3" s="50">
        <v>145000</v>
      </c>
      <c r="F3" s="50">
        <v>98000</v>
      </c>
      <c r="G3" s="17">
        <f t="shared" si="0"/>
        <v>588000</v>
      </c>
      <c r="H3" s="17">
        <f t="shared" si="1"/>
        <v>101916.32380215431</v>
      </c>
      <c r="I3" s="17">
        <f t="shared" si="2"/>
        <v>486083.67619784572</v>
      </c>
    </row>
    <row r="4" spans="1:9" ht="15.75" customHeight="1" x14ac:dyDescent="0.25">
      <c r="A4" s="5">
        <f t="shared" si="3"/>
        <v>2023</v>
      </c>
      <c r="B4" s="49">
        <v>89742.18240000002</v>
      </c>
      <c r="C4" s="50">
        <v>138000</v>
      </c>
      <c r="D4" s="50">
        <v>219000</v>
      </c>
      <c r="E4" s="50">
        <v>150000</v>
      </c>
      <c r="F4" s="50">
        <v>102000</v>
      </c>
      <c r="G4" s="17">
        <f t="shared" si="0"/>
        <v>609000</v>
      </c>
      <c r="H4" s="17">
        <f t="shared" si="1"/>
        <v>103406.85484668487</v>
      </c>
      <c r="I4" s="17">
        <f t="shared" si="2"/>
        <v>505593.14515331516</v>
      </c>
    </row>
    <row r="5" spans="1:9" ht="15.75" customHeight="1" x14ac:dyDescent="0.25">
      <c r="A5" s="5">
        <f t="shared" si="3"/>
        <v>2024</v>
      </c>
      <c r="B5" s="49">
        <v>90968.238000000027</v>
      </c>
      <c r="C5" s="50">
        <v>142000</v>
      </c>
      <c r="D5" s="50">
        <v>226000</v>
      </c>
      <c r="E5" s="50">
        <v>154000</v>
      </c>
      <c r="F5" s="50">
        <v>106000</v>
      </c>
      <c r="G5" s="17">
        <f t="shared" si="0"/>
        <v>628000</v>
      </c>
      <c r="H5" s="17">
        <f t="shared" si="1"/>
        <v>104819.59688251</v>
      </c>
      <c r="I5" s="17">
        <f t="shared" si="2"/>
        <v>523180.40311749</v>
      </c>
    </row>
    <row r="6" spans="1:9" ht="15.75" customHeight="1" x14ac:dyDescent="0.25">
      <c r="A6" s="5">
        <f t="shared" si="3"/>
        <v>2025</v>
      </c>
      <c r="B6" s="49">
        <v>92196.736000000004</v>
      </c>
      <c r="C6" s="50">
        <v>146000</v>
      </c>
      <c r="D6" s="50">
        <v>234000</v>
      </c>
      <c r="E6" s="50">
        <v>158000</v>
      </c>
      <c r="F6" s="50">
        <v>109000</v>
      </c>
      <c r="G6" s="17">
        <f t="shared" si="0"/>
        <v>647000</v>
      </c>
      <c r="H6" s="17">
        <f t="shared" si="1"/>
        <v>106235.15321252233</v>
      </c>
      <c r="I6" s="17">
        <f t="shared" si="2"/>
        <v>540764.84678747761</v>
      </c>
    </row>
    <row r="7" spans="1:9" ht="15.75" customHeight="1" x14ac:dyDescent="0.25">
      <c r="A7" s="5">
        <f t="shared" si="3"/>
        <v>2026</v>
      </c>
      <c r="B7" s="49">
        <v>93431.563600000009</v>
      </c>
      <c r="C7" s="50">
        <v>150000</v>
      </c>
      <c r="D7" s="50">
        <v>242000</v>
      </c>
      <c r="E7" s="50">
        <v>163000</v>
      </c>
      <c r="F7" s="50">
        <v>114000</v>
      </c>
      <c r="G7" s="17">
        <f t="shared" si="0"/>
        <v>669000</v>
      </c>
      <c r="H7" s="17">
        <f t="shared" si="1"/>
        <v>107658.00292465369</v>
      </c>
      <c r="I7" s="17">
        <f t="shared" si="2"/>
        <v>561341.9970753463</v>
      </c>
    </row>
    <row r="8" spans="1:9" ht="15.75" customHeight="1" x14ac:dyDescent="0.25">
      <c r="A8" s="5">
        <f t="shared" si="3"/>
        <v>2027</v>
      </c>
      <c r="B8" s="49">
        <v>94634.954400000002</v>
      </c>
      <c r="C8" s="50">
        <v>154000</v>
      </c>
      <c r="D8" s="50">
        <v>248000</v>
      </c>
      <c r="E8" s="50">
        <v>169000</v>
      </c>
      <c r="F8" s="50">
        <v>116000</v>
      </c>
      <c r="G8" s="17">
        <f t="shared" si="0"/>
        <v>687000</v>
      </c>
      <c r="H8" s="17">
        <f t="shared" si="1"/>
        <v>109044.629084744</v>
      </c>
      <c r="I8" s="17">
        <f t="shared" si="2"/>
        <v>577955.37091525597</v>
      </c>
    </row>
    <row r="9" spans="1:9" ht="15.75" customHeight="1" x14ac:dyDescent="0.25">
      <c r="A9" s="5">
        <f t="shared" si="3"/>
        <v>2028</v>
      </c>
      <c r="B9" s="49">
        <v>95805.524800000014</v>
      </c>
      <c r="C9" s="50">
        <v>158000</v>
      </c>
      <c r="D9" s="50">
        <v>256000</v>
      </c>
      <c r="E9" s="50">
        <v>175000</v>
      </c>
      <c r="F9" s="50">
        <v>120000</v>
      </c>
      <c r="G9" s="17">
        <f t="shared" si="0"/>
        <v>709000</v>
      </c>
      <c r="H9" s="17">
        <f t="shared" si="1"/>
        <v>110393.4374177206</v>
      </c>
      <c r="I9" s="17">
        <f t="shared" si="2"/>
        <v>598606.56258227944</v>
      </c>
    </row>
    <row r="10" spans="1:9" ht="15.75" customHeight="1" x14ac:dyDescent="0.25">
      <c r="A10" s="5">
        <f t="shared" si="3"/>
        <v>2029</v>
      </c>
      <c r="B10" s="49">
        <v>96941.891200000013</v>
      </c>
      <c r="C10" s="50">
        <v>162000</v>
      </c>
      <c r="D10" s="50">
        <v>264000</v>
      </c>
      <c r="E10" s="50">
        <v>181000</v>
      </c>
      <c r="F10" s="50">
        <v>122000</v>
      </c>
      <c r="G10" s="17">
        <f t="shared" si="0"/>
        <v>729000</v>
      </c>
      <c r="H10" s="17">
        <f t="shared" si="1"/>
        <v>111702.83364851083</v>
      </c>
      <c r="I10" s="17">
        <f t="shared" si="2"/>
        <v>617297.16635148914</v>
      </c>
    </row>
    <row r="11" spans="1:9" ht="15.75" customHeight="1" x14ac:dyDescent="0.25">
      <c r="A11" s="5">
        <f t="shared" si="3"/>
        <v>2030</v>
      </c>
      <c r="B11" s="49">
        <v>98042.67</v>
      </c>
      <c r="C11" s="50">
        <v>166000</v>
      </c>
      <c r="D11" s="50">
        <v>272000</v>
      </c>
      <c r="E11" s="50">
        <v>188000</v>
      </c>
      <c r="F11" s="50">
        <v>126000</v>
      </c>
      <c r="G11" s="17">
        <f t="shared" si="0"/>
        <v>752000</v>
      </c>
      <c r="H11" s="17">
        <f t="shared" si="1"/>
        <v>112971.22350204203</v>
      </c>
      <c r="I11" s="17">
        <f t="shared" si="2"/>
        <v>639028.776497958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luBTYlHUcaki38xEY8vDMCzhGIA0/ccpyL28KnxXTAFjg4K93x4zmdUh/NNWnAg7ausXdDEJshGhTImQxq3LQ==" saltValue="2zLeh9Rewa9jE8AGmU+N2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1.6284638692586528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1.6284638692586528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1.5864580797251222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1.5864580797251222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1.4152350564744671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1.4152350564744671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1.3874812312469558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1.3874812312469558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1.8641378202306476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1.8641378202306476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1.8063798596220428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1.8063798596220428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cXo/3UmWtbrxdLmE99lk/IMt9JC9xBI8PaEa+58h8IuQkYrmmSBXZ6eQy1QdhngaJ2m+0ryNrJTy5HYTQR5p9g==" saltValue="sfnI/m4G79eUmHJqwlX7u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sL0rhTLxzzEPluqUAJx9QsERbghV0DXiaxPYVtrdoxlVjA38zFI+RYHroex2M/GbZlgKQxHRNOWKiUJGsjxTzQ==" saltValue="lJLNG+QKGHysHyMj0EFg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BOA1ej4TbbgiVbZZ9Hf2u/YiUfVhx6CWD6rsH85p3xblxqam3l5xXz0pNc4u7tqJW4MbmLpejRjBBvW3K45xLg==" saltValue="wELmEnMAP5QF549cBIMw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0.61256351515414387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0.61256351515414387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0.86705498002441017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0.86705498002441017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0.86705498002441017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0.86705498002441017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0.41134076335232889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0.41134076335232889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0.83442762777648971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0.83442762777648971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0.83442762777648971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0.83442762777648971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0.91093325532347114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0.91093325532347114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0.89992319631866335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0.89992319631866335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0.89992319631866335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0.89992319631866335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F69nvP9KYISKpi5jHQNnIUezKO775Wv38M7l3gYggxPSiXR2HQne6+TyHK8ljYwRYgZuSSogrhVkLlQ8l6zi5Q==" saltValue="PvbTJ8UMOU22KVZDBlxH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eGEXOauOirkV7WJGrvtxRHEv2nprlB4Jml9p6t4ejCVK1D9fhS4/tuytPUrWd4uMk5x9D9y+WPjOeacQ/XJepg==" saltValue="zRJUsvJPwqnGIeWrGxpS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0.21828189493757966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0.34608728479803286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0.34608728479803286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0.50326426341186492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0.50326426341186492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0.50326426341186492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0.50326426341186492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0.51382136407834422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0.51382136407834422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0.51382136407834422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0.51382136407834422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0.30282653149605043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0.451540067498088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0.451540067498088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0.61180124223602494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0.61180124223602494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0.61180124223602494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0.61180124223602494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0.62178517397882016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0.62178517397882016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0.62178517397882016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0.62178517397882016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0.11306329452399472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0.19459859754326081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0.19459859754326081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0.31624947975503903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0.31624947975503903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0.31624947975503903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0.31624947975503903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0.32545385224506562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0.32545385224506562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0.32545385224506562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0.32545385224506562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0.20215645031829763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0.32443884729290046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0.32443884729290046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0.47898575894407774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0.47898575894407774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0.47898575894407774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0.47898575894407774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0.48953547728432856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0.48953547728432856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0.48953547728432856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0.48953547728432856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0.77832472030794531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0.86936481006641853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0.86936481006641853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0.92721626473870655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0.92721626473870655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0.92721626473870655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0.92721626473870655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0.93001609629785154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0.93001609629785154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0.93001609629785154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0.93001609629785154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0.55531727184173885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0.70299536594847267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0.70299536594847267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0.81920086783583457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0.81920086783583457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0.81920086783583457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0.81920086783583457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0.82537326464681748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0.82537326464681748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0.82537326464681748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0.82537326464681748</v>
      </c>
    </row>
  </sheetData>
  <sheetProtection algorithmName="SHA-512" hashValue="AOlHe0OHBSAg9X5+C4VJMZY07O9AFaRgQcqtQJpydFPGqnIQ6eddya+aGj3czcGIz0QIvsJcNYjj+FctjPtMPw==" saltValue="UOKb/wMGxSTWfy3pZ2Bu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0.85754329935676132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0.85688289242771853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0.85836603122876254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0.8588408734848394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0.85540345217115366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0.85593572205017887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0.85866732695603032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0.85752621907050663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0.77178896942108521</v>
      </c>
      <c r="E10" s="90">
        <f>E3*0.9</f>
        <v>0.7711946031849467</v>
      </c>
      <c r="F10" s="90">
        <f>F3*0.9</f>
        <v>0.77252942810588632</v>
      </c>
      <c r="G10" s="90">
        <f>G3*0.9</f>
        <v>0.77295678613635543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0.76986310695403826</v>
      </c>
      <c r="E12" s="90">
        <f>E5*0.9</f>
        <v>0.77034214984516103</v>
      </c>
      <c r="F12" s="90">
        <f>F5*0.9</f>
        <v>0.77280059426042735</v>
      </c>
      <c r="G12" s="90">
        <f>G5*0.9</f>
        <v>0.77177359716345595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0.90042046432459943</v>
      </c>
      <c r="E17" s="90">
        <f>E3*1.05</f>
        <v>0.89972703704910451</v>
      </c>
      <c r="F17" s="90">
        <f>F3*1.05</f>
        <v>0.9012843327902007</v>
      </c>
      <c r="G17" s="90">
        <f>G3*1.05</f>
        <v>0.90178291715908143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0.89817362477971141</v>
      </c>
      <c r="E19" s="90">
        <f>E5*1.05</f>
        <v>0.8987325081526879</v>
      </c>
      <c r="F19" s="90">
        <f>F5*1.05</f>
        <v>0.90160069330383186</v>
      </c>
      <c r="G19" s="90">
        <f>G5*1.05</f>
        <v>0.90040253002403203</v>
      </c>
    </row>
  </sheetData>
  <sheetProtection algorithmName="SHA-512" hashValue="0HJF28abSC/8FaJ/sJevvAk0bV2oxzYtrty/SNvLodrQyTcYQSWwU2KIP9kYuLC8ej6JhfKL3mNEY7gYrRfXdg==" saltValue="v8rqOq9WJoLdIvj5rdcVq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aHvK9yH/d+I5utwLp3k4qy966u7eB/4ChKxhfCLYBw0ViBM8pnw+qozRjVi0IzcztKB7sTnc83cNoCj+wQON4Q==" saltValue="P3yfqUl+ocT4RZ9DLure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wKmkQ41cJOusaAfSeEtWzspFdQL+zsUmduJJrgiyEGBDb4fCl21VC/8sJKrM4QBFxvvCNkTeg3h4Xys6b+3WA==" saltValue="LbMlLkcSgOggxsv+hj1Q/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4.2190205994141663E-3</v>
      </c>
    </row>
    <row r="4" spans="1:8" ht="15.75" customHeight="1" x14ac:dyDescent="0.25">
      <c r="B4" s="19" t="s">
        <v>97</v>
      </c>
      <c r="C4" s="101">
        <v>0.14695953205628501</v>
      </c>
    </row>
    <row r="5" spans="1:8" ht="15.75" customHeight="1" x14ac:dyDescent="0.25">
      <c r="B5" s="19" t="s">
        <v>95</v>
      </c>
      <c r="C5" s="101">
        <v>6.1942013870327717E-2</v>
      </c>
    </row>
    <row r="6" spans="1:8" ht="15.75" customHeight="1" x14ac:dyDescent="0.25">
      <c r="B6" s="19" t="s">
        <v>91</v>
      </c>
      <c r="C6" s="101">
        <v>0.24871256471151901</v>
      </c>
    </row>
    <row r="7" spans="1:8" ht="15.75" customHeight="1" x14ac:dyDescent="0.25">
      <c r="B7" s="19" t="s">
        <v>96</v>
      </c>
      <c r="C7" s="101">
        <v>0.34225714943392849</v>
      </c>
    </row>
    <row r="8" spans="1:8" ht="15.75" customHeight="1" x14ac:dyDescent="0.25">
      <c r="B8" s="19" t="s">
        <v>98</v>
      </c>
      <c r="C8" s="101">
        <v>4.9314887693846197E-3</v>
      </c>
    </row>
    <row r="9" spans="1:8" ht="15.75" customHeight="1" x14ac:dyDescent="0.25">
      <c r="B9" s="19" t="s">
        <v>92</v>
      </c>
      <c r="C9" s="101">
        <v>0.12452946715978409</v>
      </c>
    </row>
    <row r="10" spans="1:8" ht="15.75" customHeight="1" x14ac:dyDescent="0.25">
      <c r="B10" s="19" t="s">
        <v>94</v>
      </c>
      <c r="C10" s="101">
        <v>6.6448763399357E-2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9.433197238029116E-2</v>
      </c>
      <c r="D14" s="55">
        <v>9.433197238029116E-2</v>
      </c>
      <c r="E14" s="55">
        <v>9.433197238029116E-2</v>
      </c>
      <c r="F14" s="55">
        <v>9.433197238029116E-2</v>
      </c>
    </row>
    <row r="15" spans="1:8" ht="15.75" customHeight="1" x14ac:dyDescent="0.25">
      <c r="B15" s="19" t="s">
        <v>102</v>
      </c>
      <c r="C15" s="101">
        <v>0.17638387581217879</v>
      </c>
      <c r="D15" s="101">
        <v>0.17638387581217879</v>
      </c>
      <c r="E15" s="101">
        <v>0.17638387581217879</v>
      </c>
      <c r="F15" s="101">
        <v>0.17638387581217879</v>
      </c>
    </row>
    <row r="16" spans="1:8" ht="15.75" customHeight="1" x14ac:dyDescent="0.25">
      <c r="B16" s="19" t="s">
        <v>2</v>
      </c>
      <c r="C16" s="101">
        <v>1.4047129901747561E-2</v>
      </c>
      <c r="D16" s="101">
        <v>1.4047129901747561E-2</v>
      </c>
      <c r="E16" s="101">
        <v>1.4047129901747561E-2</v>
      </c>
      <c r="F16" s="101">
        <v>1.4047129901747561E-2</v>
      </c>
    </row>
    <row r="17" spans="1:8" ht="15.75" customHeight="1" x14ac:dyDescent="0.25">
      <c r="B17" s="19" t="s">
        <v>90</v>
      </c>
      <c r="C17" s="101">
        <v>0.1547387636379208</v>
      </c>
      <c r="D17" s="101">
        <v>0.1547387636379208</v>
      </c>
      <c r="E17" s="101">
        <v>0.1547387636379208</v>
      </c>
      <c r="F17" s="101">
        <v>0.1547387636379208</v>
      </c>
    </row>
    <row r="18" spans="1:8" ht="15.75" customHeight="1" x14ac:dyDescent="0.25">
      <c r="B18" s="19" t="s">
        <v>3</v>
      </c>
      <c r="C18" s="101">
        <v>0.1055424114452967</v>
      </c>
      <c r="D18" s="101">
        <v>0.1055424114452967</v>
      </c>
      <c r="E18" s="101">
        <v>0.1055424114452967</v>
      </c>
      <c r="F18" s="101">
        <v>0.1055424114452967</v>
      </c>
    </row>
    <row r="19" spans="1:8" ht="15.75" customHeight="1" x14ac:dyDescent="0.25">
      <c r="B19" s="19" t="s">
        <v>101</v>
      </c>
      <c r="C19" s="101">
        <v>3.1205272842218051E-2</v>
      </c>
      <c r="D19" s="101">
        <v>3.1205272842218051E-2</v>
      </c>
      <c r="E19" s="101">
        <v>3.1205272842218051E-2</v>
      </c>
      <c r="F19" s="101">
        <v>3.1205272842218051E-2</v>
      </c>
    </row>
    <row r="20" spans="1:8" ht="15.75" customHeight="1" x14ac:dyDescent="0.25">
      <c r="B20" s="19" t="s">
        <v>79</v>
      </c>
      <c r="C20" s="101">
        <v>9.7707050845416588E-2</v>
      </c>
      <c r="D20" s="101">
        <v>9.7707050845416588E-2</v>
      </c>
      <c r="E20" s="101">
        <v>9.7707050845416588E-2</v>
      </c>
      <c r="F20" s="101">
        <v>9.7707050845416588E-2</v>
      </c>
    </row>
    <row r="21" spans="1:8" ht="15.75" customHeight="1" x14ac:dyDescent="0.25">
      <c r="B21" s="19" t="s">
        <v>88</v>
      </c>
      <c r="C21" s="101">
        <v>7.6726300179187343E-2</v>
      </c>
      <c r="D21" s="101">
        <v>7.6726300179187343E-2</v>
      </c>
      <c r="E21" s="101">
        <v>7.6726300179187343E-2</v>
      </c>
      <c r="F21" s="101">
        <v>7.6726300179187343E-2</v>
      </c>
    </row>
    <row r="22" spans="1:8" ht="15.75" customHeight="1" x14ac:dyDescent="0.25">
      <c r="B22" s="19" t="s">
        <v>99</v>
      </c>
      <c r="C22" s="101">
        <v>0.2493172229557431</v>
      </c>
      <c r="D22" s="101">
        <v>0.2493172229557431</v>
      </c>
      <c r="E22" s="101">
        <v>0.2493172229557431</v>
      </c>
      <c r="F22" s="101">
        <v>0.2493172229557431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9.5711987999999998E-2</v>
      </c>
    </row>
    <row r="27" spans="1:8" ht="15.75" customHeight="1" x14ac:dyDescent="0.25">
      <c r="B27" s="19" t="s">
        <v>89</v>
      </c>
      <c r="C27" s="101">
        <v>4.2970438999999999E-2</v>
      </c>
    </row>
    <row r="28" spans="1:8" ht="15.75" customHeight="1" x14ac:dyDescent="0.25">
      <c r="B28" s="19" t="s">
        <v>103</v>
      </c>
      <c r="C28" s="101">
        <v>0.19642078600000001</v>
      </c>
    </row>
    <row r="29" spans="1:8" ht="15.75" customHeight="1" x14ac:dyDescent="0.25">
      <c r="B29" s="19" t="s">
        <v>86</v>
      </c>
      <c r="C29" s="101">
        <v>0.206894785</v>
      </c>
    </row>
    <row r="30" spans="1:8" ht="15.75" customHeight="1" x14ac:dyDescent="0.25">
      <c r="B30" s="19" t="s">
        <v>4</v>
      </c>
      <c r="C30" s="101">
        <v>2.7698743000000001E-2</v>
      </c>
    </row>
    <row r="31" spans="1:8" ht="15.75" customHeight="1" x14ac:dyDescent="0.25">
      <c r="B31" s="19" t="s">
        <v>80</v>
      </c>
      <c r="C31" s="101">
        <v>0.20935653800000001</v>
      </c>
    </row>
    <row r="32" spans="1:8" ht="15.75" customHeight="1" x14ac:dyDescent="0.25">
      <c r="B32" s="19" t="s">
        <v>85</v>
      </c>
      <c r="C32" s="101">
        <v>1.2451637999999999E-2</v>
      </c>
    </row>
    <row r="33" spans="2:3" ht="15.75" customHeight="1" x14ac:dyDescent="0.25">
      <c r="B33" s="19" t="s">
        <v>100</v>
      </c>
      <c r="C33" s="101">
        <v>5.1474696E-2</v>
      </c>
    </row>
    <row r="34" spans="2:3" ht="15.75" customHeight="1" x14ac:dyDescent="0.25">
      <c r="B34" s="19" t="s">
        <v>87</v>
      </c>
      <c r="C34" s="101">
        <v>0.15702038800000001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vX2xjk0+ugKPN4/53+H6rkQrJjW+jNkrjlGbKZXvk72Yeq0PCgODQEZ+TbEhyto+yG551hl2NS6RWv7Fwqt90w==" saltValue="h5ENqf0dXqfqEH680p39d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5">
      <c r="B4" s="5" t="s">
        <v>110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5">
      <c r="B5" s="5" t="s">
        <v>106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5">
      <c r="B10" s="5" t="s">
        <v>107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5">
      <c r="B11" s="5" t="s">
        <v>119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0.90030758050000004</v>
      </c>
      <c r="D14" s="54">
        <v>0.891409188252</v>
      </c>
      <c r="E14" s="54">
        <v>0.891409188252</v>
      </c>
      <c r="F14" s="54">
        <v>0.79417818844199994</v>
      </c>
      <c r="G14" s="54">
        <v>0.79417818844199994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0.36525568571643052</v>
      </c>
      <c r="D15" s="52">
        <f t="shared" si="0"/>
        <v>0.36164559908302463</v>
      </c>
      <c r="E15" s="52">
        <f t="shared" si="0"/>
        <v>0.36164559908302463</v>
      </c>
      <c r="F15" s="52">
        <f t="shared" si="0"/>
        <v>0.32219888522910778</v>
      </c>
      <c r="G15" s="52">
        <f t="shared" si="0"/>
        <v>0.32219888522910778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pgJPVtG+Z6KPY+SHa9WtAWtROrvwA0laSwVQuS82eZZECIu/PQj2UTqERJWtgRhkgXn1zUsFlU/RC4ybJrNORw==" saltValue="Kk1TzkWBdvSJDy/+dEwF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0.108938433229923</v>
      </c>
      <c r="D2" s="53">
        <v>4.5115040000000002E-2</v>
      </c>
      <c r="E2" s="53"/>
      <c r="F2" s="53"/>
      <c r="G2" s="53"/>
    </row>
    <row r="3" spans="1:7" x14ac:dyDescent="0.25">
      <c r="B3" s="3" t="s">
        <v>127</v>
      </c>
      <c r="C3" s="53">
        <v>0.245027080178261</v>
      </c>
      <c r="D3" s="53">
        <v>0.178646</v>
      </c>
      <c r="E3" s="53"/>
      <c r="F3" s="53"/>
      <c r="G3" s="53"/>
    </row>
    <row r="4" spans="1:7" x14ac:dyDescent="0.25">
      <c r="B4" s="3" t="s">
        <v>126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/>
    </row>
    <row r="5" spans="1:7" x14ac:dyDescent="0.25">
      <c r="B5" s="3" t="s">
        <v>125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oHTdLwzAxSW7Xie2yWNtMfWis4Nqej83Karxd+rK3CDjoOxhnifAGiRq2VtNQMw+/TWNlmLv6+ePcIcMF2Cklg==" saltValue="xm/U0QIvLXo9nCEc/S6lj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ooZwfk1rODn4lW6fILkY+t4p98TSHKP4Zlesw3yq4+uWDLfb56o/LVlIOCkgzcgonCFY2PC7OCokZTu/ZgnAw==" saltValue="EKGgNbPMUX2oxxHKAVIs9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+99O9poHwIWuqOOdxpt5+iKPp/C8tPY6OIOITTVdWN+ygCm99rfbug3IOaUB9C+yPWqXImKIeo5ALwA1FHRa2g==" saltValue="hcpwouDP7S1o2AwmPYkS2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QpzEhuza3MOkZONVEbF+td0nMh49WjRs2bREqbTWOGJvKPOLa3bCVFoT9OXXcCJT/rebzRQ54nt6/JQL+Hrzpw==" saltValue="EsU6iejfF+aSmErSbrQIu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sFiKMXiOZGPaBY8ELd1BOqaGp88mShRPRXOd1HX1LuUA5oGu2XCptBroJWBpp+wtLZnCJIY3IhuVXO0SonS22Q==" saltValue="+KIXopOdawpKOaWJ56wLv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2024-03-15T02:08:39Z</dcterms:modified>
</cp:coreProperties>
</file>