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F508C9A9-A4D3-4FCB-B9C7-8DD43302C20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C10" i="26"/>
  <c r="G5" i="26"/>
  <c r="G19" i="26" s="1"/>
  <c r="F5" i="26"/>
  <c r="F12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23" i="2" l="1"/>
  <c r="A26" i="2"/>
  <c r="A29" i="2"/>
  <c r="E10" i="26"/>
  <c r="F19" i="26"/>
  <c r="A21" i="2"/>
  <c r="A39" i="2"/>
  <c r="A13" i="2"/>
  <c r="A31" i="2"/>
  <c r="A34" i="2"/>
  <c r="A15" i="2"/>
  <c r="A37" i="2"/>
  <c r="A18" i="2"/>
  <c r="I38" i="2"/>
  <c r="A14" i="2"/>
  <c r="A22" i="2"/>
  <c r="A30" i="2"/>
  <c r="A38" i="2"/>
  <c r="A40" i="2"/>
  <c r="D10" i="26"/>
  <c r="G12" i="26"/>
  <c r="E19" i="26"/>
  <c r="A3" i="2"/>
  <c r="A4" i="2" s="1"/>
  <c r="A5" i="2" s="1"/>
  <c r="A6" i="2" s="1"/>
  <c r="A7" i="2" s="1"/>
  <c r="A8" i="2" s="1"/>
  <c r="A9" i="2" s="1"/>
  <c r="A10" i="2" s="1"/>
  <c r="A11" i="2" s="1"/>
  <c r="A32" i="2"/>
  <c r="F10" i="26"/>
  <c r="A16" i="2"/>
  <c r="A24" i="2"/>
  <c r="A17" i="2"/>
  <c r="A25" i="2"/>
  <c r="A33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<sst xmlns="http://schemas.openxmlformats.org/spreadsheetml/2006/main" count="2092" uniqueCount="341">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</sst>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798246.890625</v>
      </c>
    </row>
    <row r="8" spans="1:3" ht="15" customHeight="1" x14ac:dyDescent="0.25">
      <c r="B8" s="5" t="s">
        <v>44</v>
      </c>
      <c r="C8" s="44">
        <v>9.0000000000000011E-3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0.59812629699706998</v>
      </c>
    </row>
    <row r="11" spans="1:3" ht="15" customHeight="1" x14ac:dyDescent="0.25">
      <c r="B11" s="5" t="s">
        <v>49</v>
      </c>
      <c r="C11" s="45">
        <v>0.36899999999999999</v>
      </c>
    </row>
    <row r="12" spans="1:3" ht="15" customHeight="1" x14ac:dyDescent="0.25">
      <c r="B12" s="5" t="s">
        <v>41</v>
      </c>
      <c r="C12" s="45">
        <v>0.54400000000000004</v>
      </c>
    </row>
    <row r="13" spans="1:3" ht="15" customHeight="1" x14ac:dyDescent="0.25">
      <c r="B13" s="5" t="s">
        <v>62</v>
      </c>
      <c r="C13" s="45">
        <v>0.38700000000000001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0.12590000000000001</v>
      </c>
    </row>
    <row r="24" spans="1:3" ht="15" customHeight="1" x14ac:dyDescent="0.25">
      <c r="B24" s="15" t="s">
        <v>46</v>
      </c>
      <c r="C24" s="45">
        <v>0.54390000000000005</v>
      </c>
    </row>
    <row r="25" spans="1:3" ht="15" customHeight="1" x14ac:dyDescent="0.25">
      <c r="B25" s="15" t="s">
        <v>47</v>
      </c>
      <c r="C25" s="45">
        <v>0.28079999999999999</v>
      </c>
    </row>
    <row r="26" spans="1:3" ht="15" customHeight="1" x14ac:dyDescent="0.25">
      <c r="B26" s="15" t="s">
        <v>48</v>
      </c>
      <c r="C26" s="45">
        <v>4.9400000000000013E-2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0.33982819689320298</v>
      </c>
    </row>
    <row r="30" spans="1:3" ht="14.25" customHeight="1" x14ac:dyDescent="0.25">
      <c r="B30" s="25" t="s">
        <v>63</v>
      </c>
      <c r="C30" s="99">
        <v>6.2561187718748801E-2</v>
      </c>
    </row>
    <row r="31" spans="1:3" ht="14.25" customHeight="1" x14ac:dyDescent="0.25">
      <c r="B31" s="25" t="s">
        <v>10</v>
      </c>
      <c r="C31" s="99">
        <v>0.10830365549783399</v>
      </c>
    </row>
    <row r="32" spans="1:3" ht="14.25" customHeight="1" x14ac:dyDescent="0.25">
      <c r="B32" s="25" t="s">
        <v>11</v>
      </c>
      <c r="C32" s="99">
        <v>0.489306959890214</v>
      </c>
    </row>
    <row r="33" spans="1:5" ht="13" customHeight="1" x14ac:dyDescent="0.25">
      <c r="B33" s="27" t="s">
        <v>60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12.301032837272601</v>
      </c>
    </row>
    <row r="38" spans="1:5" ht="15" customHeight="1" x14ac:dyDescent="0.25">
      <c r="B38" s="11" t="s">
        <v>35</v>
      </c>
      <c r="C38" s="43">
        <v>16.361929983581401</v>
      </c>
      <c r="D38" s="12"/>
      <c r="E38" s="13"/>
    </row>
    <row r="39" spans="1:5" ht="15" customHeight="1" x14ac:dyDescent="0.25">
      <c r="B39" s="11" t="s">
        <v>61</v>
      </c>
      <c r="C39" s="43">
        <v>18.311708848745699</v>
      </c>
      <c r="D39" s="12"/>
      <c r="E39" s="12"/>
    </row>
    <row r="40" spans="1:5" ht="15" customHeight="1" x14ac:dyDescent="0.25">
      <c r="B40" s="11" t="s">
        <v>36</v>
      </c>
      <c r="C40" s="100">
        <v>0.6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6.8350214669999998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5.8377999999999998E-3</v>
      </c>
      <c r="D45" s="12"/>
    </row>
    <row r="46" spans="1:5" ht="15.75" customHeight="1" x14ac:dyDescent="0.25">
      <c r="B46" s="11" t="s">
        <v>51</v>
      </c>
      <c r="C46" s="45">
        <v>6.3494200000000001E-2</v>
      </c>
      <c r="D46" s="12"/>
    </row>
    <row r="47" spans="1:5" ht="15.75" customHeight="1" x14ac:dyDescent="0.25">
      <c r="B47" s="11" t="s">
        <v>59</v>
      </c>
      <c r="C47" s="45">
        <v>3.3033100000000003E-2</v>
      </c>
      <c r="D47" s="12"/>
      <c r="E47" s="13"/>
    </row>
    <row r="48" spans="1:5" ht="15" customHeight="1" x14ac:dyDescent="0.25">
      <c r="B48" s="11" t="s">
        <v>58</v>
      </c>
      <c r="C48" s="46">
        <v>0.89763490000000001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0.58899100000000004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0.17313998999999899</v>
      </c>
    </row>
    <row r="63" spans="1:4" ht="15.75" customHeight="1" x14ac:dyDescent="0.3">
      <c r="A63" s="4"/>
    </row>
  </sheetData>
  <sheetProtection algorithmName="SHA-512" hashValue="ClZLj/BOhb0rzD74OEQ08V7Y8tEJjpqAikSWCrGYlO6ZDqZPxCETUgqcFmrovaUyw5j2gz1GSsBg270GxOL9sQ==" saltValue="Div9gK2yx/VhUPS1udvu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0.12478129387534501</v>
      </c>
      <c r="C2" s="98">
        <v>0.95</v>
      </c>
      <c r="D2" s="56">
        <v>46.514149795651832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42.714114955724838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233.86921568365631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0.6968996460704564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13.73182685574543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13.73182685574543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13.73182685574543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13.73182685574543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13.73182685574543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13.73182685574543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0.143436674789057</v>
      </c>
      <c r="C16" s="98">
        <v>0.95</v>
      </c>
      <c r="D16" s="56">
        <v>0.47098850075500898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5.4458602900381443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5.4458602900381443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0.61718570709999998</v>
      </c>
      <c r="C21" s="98">
        <v>0.95</v>
      </c>
      <c r="D21" s="56">
        <v>7.0380951679412087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23.53711431198905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7.1143999100000008E-2</v>
      </c>
      <c r="C23" s="98">
        <v>0.95</v>
      </c>
      <c r="D23" s="56">
        <v>4.58111376863544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0.65917453839683204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0.138760551610252</v>
      </c>
      <c r="C27" s="98">
        <v>0.95</v>
      </c>
      <c r="D27" s="56">
        <v>19.73010065732856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0.36409789999999997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87.366174813676366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2.4513909123146012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0.41442689999999999</v>
      </c>
      <c r="C32" s="98">
        <v>0.95</v>
      </c>
      <c r="D32" s="56">
        <v>0.98014443964829323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0.96507066955391396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0.97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0.21817230000000001</v>
      </c>
      <c r="C38" s="98">
        <v>0.95</v>
      </c>
      <c r="D38" s="56">
        <v>3.4726556862575531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0.59765410000000008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KXlIjv3LcZjspX5BEYQg8kKXXQMuscaUdPZs1umaieZpFs3TtW8CUHCqq/fuA9qOMigSkPQitmYVo/V7opLL9g==" saltValue="JEbVXV5uk1yCl5RuTJlS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TUdM5x+kn36yMZWGrPxUHgZQwf4inNbmgeEyRqw0J6NULqgW7Wx/aaPlVoRCwSEK+ywZ2bAqDeehDjKd4JK76g==" saltValue="qObQdZ3k/mlnXDfNuQ9Nc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iUMnF3jv8uIeWdXKOb1GBjeu7nEdqWuStnehE27wXYtUvXZ3RKTIVkRdvJSmfCZWD3b92qzOtuLBs0EeRUp8yg==" saltValue="6o5gzHYnwVZm9r0CWcvY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5">
      <c r="A4" s="3" t="s">
        <v>207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sheetProtection algorithmName="SHA-512" hashValue="1CVrgZ6mX2Rv+KxjnlBY37tmknDSUYTshdTY17yV3fS+hxSI2madb9kftopvGWsKsIjE5KZ4m6vYsohIn8IA8g==" saltValue="rbRmEKAf1Cvk/APFbi4s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0.54400000000000004</v>
      </c>
      <c r="E10" s="60">
        <f>IF(ISBLANK(comm_deliv), frac_children_health_facility,1)</f>
        <v>0.54400000000000004</v>
      </c>
      <c r="F10" s="60">
        <f>IF(ISBLANK(comm_deliv), frac_children_health_facility,1)</f>
        <v>0.54400000000000004</v>
      </c>
      <c r="G10" s="60">
        <f>IF(ISBLANK(comm_deliv), frac_children_health_facility,1)</f>
        <v>0.54400000000000004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0.36899999999999999</v>
      </c>
      <c r="I18" s="60">
        <f>frac_PW_health_facility</f>
        <v>0.36899999999999999</v>
      </c>
      <c r="J18" s="60">
        <f>frac_PW_health_facility</f>
        <v>0.36899999999999999</v>
      </c>
      <c r="K18" s="60">
        <f>frac_PW_health_facility</f>
        <v>0.36899999999999999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0.38700000000000001</v>
      </c>
      <c r="M24" s="60">
        <f>famplan_unmet_need</f>
        <v>0.38700000000000001</v>
      </c>
      <c r="N24" s="60">
        <f>famplan_unmet_need</f>
        <v>0.38700000000000001</v>
      </c>
      <c r="O24" s="60">
        <f>famplan_unmet_need</f>
        <v>0.38700000000000001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0.19767765577011123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8.4718995330047675E-2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0.11947705190277109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0.59812629699706998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kx6dFo7ZgbJ6Yn7PCN8E5L69mt+s8goWNDXWLyCEv1W0DvhNw9kEZkTVuhCVrZqXw1rOT9xDQh38jjLuKiGRwg==" saltValue="AqZiqtDv5aOxjdfSeHME2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hFt5v2eQLh+BGycfM3iohZP5y1a+lQHo77PiuhkWKNibYm4D70wWbj35kOiU5Jhz/yXsKd/rV4xLpaFKEkuKsw==" saltValue="9AXXp3ePUMoP1FD1HuH+b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Lzi2rUsebh7qL7WMh7MM0wN+RMz+AliEg+CFQK0u7zcDTuICNFCzfvTQiCZkOr47jNADZ13zHRmexe1i29/VQ==" saltValue="ErYG30HOaEvajLFQJTY9a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rUN72FlGLBonZrQdetRcKimEw3z+W0U+H/a97MJLrK+vOLOns8yxQMJLsJQsWr4Fg1z5pTD5CkTb/h9KZukoQ==" saltValue="K/ocNJZz4+e67psVeEFcy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8kz9kwyXBlOAFdA17Nsip2VIFHrQ897lSDaXWg2sYJryP0m7JHo6Mls2jN4nexsiA1x1sRtUuaCosw+SdxX4g==" saltValue="OffZeSBU4dxnRwyi6yklb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o5OvrAlkVSsLgS+3L88xnhADE1pVAexdY+xrdIL2j86FHSK6gWZ7KYj5a6eWQhTyJ8kG4Pt8ZK+1ghS+Jc4ZQ==" saltValue="nacUdItSU7nJSQZYf0RLB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156286.95439999999</v>
      </c>
      <c r="C2" s="49">
        <v>348000</v>
      </c>
      <c r="D2" s="49">
        <v>675000</v>
      </c>
      <c r="E2" s="49">
        <v>556000</v>
      </c>
      <c r="F2" s="49">
        <v>397000</v>
      </c>
      <c r="G2" s="17">
        <f t="shared" ref="G2:G11" si="0">C2+D2+E2+F2</f>
        <v>1976000</v>
      </c>
      <c r="H2" s="17">
        <f t="shared" ref="H2:H11" si="1">(B2 + stillbirth*B2/(1000-stillbirth))/(1-abortion)</f>
        <v>178821.05758553054</v>
      </c>
      <c r="I2" s="17">
        <f t="shared" ref="I2:I11" si="2">G2-H2</f>
        <v>1797178.9424144696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155037.00380000001</v>
      </c>
      <c r="C3" s="50">
        <v>351000</v>
      </c>
      <c r="D3" s="50">
        <v>673000</v>
      </c>
      <c r="E3" s="50">
        <v>572000</v>
      </c>
      <c r="F3" s="50">
        <v>409000</v>
      </c>
      <c r="G3" s="17">
        <f t="shared" si="0"/>
        <v>2005000</v>
      </c>
      <c r="H3" s="17">
        <f t="shared" si="1"/>
        <v>177390.88390865669</v>
      </c>
      <c r="I3" s="17">
        <f t="shared" si="2"/>
        <v>1827609.1160913433</v>
      </c>
    </row>
    <row r="4" spans="1:9" ht="15.75" customHeight="1" x14ac:dyDescent="0.25">
      <c r="A4" s="5">
        <f t="shared" si="3"/>
        <v>2023</v>
      </c>
      <c r="B4" s="49">
        <v>153660.72</v>
      </c>
      <c r="C4" s="50">
        <v>355000</v>
      </c>
      <c r="D4" s="50">
        <v>670000</v>
      </c>
      <c r="E4" s="50">
        <v>588000</v>
      </c>
      <c r="F4" s="50">
        <v>422000</v>
      </c>
      <c r="G4" s="17">
        <f t="shared" si="0"/>
        <v>2035000</v>
      </c>
      <c r="H4" s="17">
        <f t="shared" si="1"/>
        <v>175816.16178550399</v>
      </c>
      <c r="I4" s="17">
        <f t="shared" si="2"/>
        <v>1859183.8382144959</v>
      </c>
    </row>
    <row r="5" spans="1:9" ht="15.75" customHeight="1" x14ac:dyDescent="0.25">
      <c r="A5" s="5">
        <f t="shared" si="3"/>
        <v>2024</v>
      </c>
      <c r="B5" s="49">
        <v>152140.61199999999</v>
      </c>
      <c r="C5" s="50">
        <v>359000</v>
      </c>
      <c r="D5" s="50">
        <v>667000</v>
      </c>
      <c r="E5" s="50">
        <v>600000</v>
      </c>
      <c r="F5" s="50">
        <v>434000</v>
      </c>
      <c r="G5" s="17">
        <f t="shared" si="0"/>
        <v>2060000</v>
      </c>
      <c r="H5" s="17">
        <f t="shared" si="1"/>
        <v>174076.87829093597</v>
      </c>
      <c r="I5" s="17">
        <f t="shared" si="2"/>
        <v>1885923.1217090641</v>
      </c>
    </row>
    <row r="6" spans="1:9" ht="15.75" customHeight="1" x14ac:dyDescent="0.25">
      <c r="A6" s="5">
        <f t="shared" si="3"/>
        <v>2025</v>
      </c>
      <c r="B6" s="49">
        <v>150539.9</v>
      </c>
      <c r="C6" s="50">
        <v>362000</v>
      </c>
      <c r="D6" s="50">
        <v>666000</v>
      </c>
      <c r="E6" s="50">
        <v>612000</v>
      </c>
      <c r="F6" s="50">
        <v>448000</v>
      </c>
      <c r="G6" s="17">
        <f t="shared" si="0"/>
        <v>2088000</v>
      </c>
      <c r="H6" s="17">
        <f t="shared" si="1"/>
        <v>172245.36897636295</v>
      </c>
      <c r="I6" s="17">
        <f t="shared" si="2"/>
        <v>1915754.631023637</v>
      </c>
    </row>
    <row r="7" spans="1:9" ht="15.75" customHeight="1" x14ac:dyDescent="0.25">
      <c r="A7" s="5">
        <f t="shared" si="3"/>
        <v>2026</v>
      </c>
      <c r="B7" s="49">
        <v>149347.101</v>
      </c>
      <c r="C7" s="50">
        <v>364000</v>
      </c>
      <c r="D7" s="50">
        <v>666000</v>
      </c>
      <c r="E7" s="50">
        <v>622000</v>
      </c>
      <c r="F7" s="50">
        <v>463000</v>
      </c>
      <c r="G7" s="17">
        <f t="shared" si="0"/>
        <v>2115000</v>
      </c>
      <c r="H7" s="17">
        <f t="shared" si="1"/>
        <v>170880.58725490814</v>
      </c>
      <c r="I7" s="17">
        <f t="shared" si="2"/>
        <v>1944119.4127450918</v>
      </c>
    </row>
    <row r="8" spans="1:9" ht="15.75" customHeight="1" x14ac:dyDescent="0.25">
      <c r="A8" s="5">
        <f t="shared" si="3"/>
        <v>2027</v>
      </c>
      <c r="B8" s="49">
        <v>148069.728</v>
      </c>
      <c r="C8" s="50">
        <v>364000</v>
      </c>
      <c r="D8" s="50">
        <v>668000</v>
      </c>
      <c r="E8" s="50">
        <v>630000</v>
      </c>
      <c r="F8" s="50">
        <v>478000</v>
      </c>
      <c r="G8" s="17">
        <f t="shared" si="0"/>
        <v>2140000</v>
      </c>
      <c r="H8" s="17">
        <f t="shared" si="1"/>
        <v>169419.03730233447</v>
      </c>
      <c r="I8" s="17">
        <f t="shared" si="2"/>
        <v>1970580.9626976654</v>
      </c>
    </row>
    <row r="9" spans="1:9" ht="15.75" customHeight="1" x14ac:dyDescent="0.25">
      <c r="A9" s="5">
        <f t="shared" si="3"/>
        <v>2028</v>
      </c>
      <c r="B9" s="49">
        <v>146690.31299999999</v>
      </c>
      <c r="C9" s="50">
        <v>364000</v>
      </c>
      <c r="D9" s="50">
        <v>670000</v>
      </c>
      <c r="E9" s="50">
        <v>636000</v>
      </c>
      <c r="F9" s="50">
        <v>493000</v>
      </c>
      <c r="G9" s="17">
        <f t="shared" si="0"/>
        <v>2163000</v>
      </c>
      <c r="H9" s="17">
        <f t="shared" si="1"/>
        <v>167840.73250974106</v>
      </c>
      <c r="I9" s="17">
        <f t="shared" si="2"/>
        <v>1995159.2674902589</v>
      </c>
    </row>
    <row r="10" spans="1:9" ht="15.75" customHeight="1" x14ac:dyDescent="0.25">
      <c r="A10" s="5">
        <f t="shared" si="3"/>
        <v>2029</v>
      </c>
      <c r="B10" s="49">
        <v>145211.11799999999</v>
      </c>
      <c r="C10" s="50">
        <v>364000</v>
      </c>
      <c r="D10" s="50">
        <v>673000</v>
      </c>
      <c r="E10" s="50">
        <v>640000</v>
      </c>
      <c r="F10" s="50">
        <v>508000</v>
      </c>
      <c r="G10" s="17">
        <f t="shared" si="0"/>
        <v>2185000</v>
      </c>
      <c r="H10" s="17">
        <f t="shared" si="1"/>
        <v>166148.26102169708</v>
      </c>
      <c r="I10" s="17">
        <f t="shared" si="2"/>
        <v>2018851.738978303</v>
      </c>
    </row>
    <row r="11" spans="1:9" ht="15.75" customHeight="1" x14ac:dyDescent="0.25">
      <c r="A11" s="5">
        <f t="shared" si="3"/>
        <v>2030</v>
      </c>
      <c r="B11" s="49">
        <v>143634.405</v>
      </c>
      <c r="C11" s="50">
        <v>364000</v>
      </c>
      <c r="D11" s="50">
        <v>677000</v>
      </c>
      <c r="E11" s="50">
        <v>642000</v>
      </c>
      <c r="F11" s="50">
        <v>524000</v>
      </c>
      <c r="G11" s="17">
        <f t="shared" si="0"/>
        <v>2207000</v>
      </c>
      <c r="H11" s="17">
        <f t="shared" si="1"/>
        <v>164344.21098277168</v>
      </c>
      <c r="I11" s="17">
        <f t="shared" si="2"/>
        <v>2042655.7890172284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Km1SHQil+/0YqKBVX8ufL7Bf3ZhrUUwtvzg57QnRsYYho+a4Vo/HPPkcdE8RUNiNrp1pdi6PashYOmcQrtSPw==" saltValue="bOfvyL3jKK7bdpHPlzOxy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2.9015790236817907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2.9015790236817907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1.9563280826936895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1.9563280826936895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2.2564004263611834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2.2564004263611834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1.6318596260654734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1.6318596260654734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3.6146711575624613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3.6146711575624613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2.314951113703823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2.314951113703823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IVYl8EWd96yhLmQMXcY4Oif+JUNmWcWPhu9xrIiYlZF1UWwcYenMoXSxRLt1yU8IFNgD/p0x5pI4o75tSVk6+g==" saltValue="y3HSTTkAvhcw8D4fFx233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BSx8wJVBkA74yQgwVKJZdeHrA80jJtCblJ8ofPY+OS1iojMp+a6kYyS14RrVTGQjZJQTxYxxG01uUqfCxqc1qg==" saltValue="3WcWxeumANciXdb+rVoe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ymkeDcnk06luzJ7qLJWOkOrF+eYtKTuh30TdIQ6nhFkQ+PycYnAB8HBOPHlFTk1Shb7Y4wEn5dSEWX1LOJpyg==" saltValue="jOLA19X73rjaCS1mfJye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0.61723120094770201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0.61723120094770201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0.86931077884210328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0.86931077884210328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0.86931077884210328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0.86931077884210328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0.41612197357040781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0.41612197357040781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0.83713305332884491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0.83713305332884491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0.83713305332884491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0.83713305332884491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0.91251964922184237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0.91251964922184237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0.90168452850143799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0.90168452850143799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0.90168452850143799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0.90168452850143799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fcc4A8ufXQ49pZ578Ice42hj7HioXyxC/v59TN+0ic1bpX9ffYALm3YDo7jmrkpfR1HVnSrSxuS33/qs/yx7WQ==" saltValue="uGZzv3kuKjUJ+xjttD5C3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HFrhkJVnSZdD7cIM2EOl3sU+ozcncq/7Pw3cp/NF+MPAkRDxv5NYcOP/BhR5c1GFefw4y/D9e9Vo944nOVJ2gA==" saltValue="7Ld3L0o5hWFdaNdXJsAx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0.55529585642214974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0.63535638413844242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0.63535638413844242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0.60753532182103587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0.60753532182103587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0.60753532182103587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0.60753532182103587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0.62239723810551306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0.62239723810551306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0.62239723810551306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0.62239723810551306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0.66014143987155249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0.73048769665676527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0.73048769665676527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0.70657276995305152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0.70657276995305152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0.70657276995305152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0.70657276995305152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0.71941638608305269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0.71941638608305269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0.71941638608305269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0.71941638608305269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0.36307855137414374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0.44303506501762474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0.44303506501762474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0.41407245121516278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0.41407245121516278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0.41407245121516278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0.41407245121516278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0.42937951224353094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0.42937951224353094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0.42937951224353094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0.42937951224353094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0.53119146406472451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0.61256378480801044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0.61256378480801044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0.5841419462156916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0.5841419462156916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0.5841419462156916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0.5841419462156916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0.59930546280219033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0.59930546280219033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0.59930546280219033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0.59930546280219033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0.94012359964523529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0.95634924871770122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0.95634924871770122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0.95113529009349451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0.95113529009349451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0.95113529009349451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0.95113529009349451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0.95397149301133843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0.95397149301133843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0.95397149301133843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0.95397149301133843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0.84812590696958534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0.88626562487449834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0.88626562487449834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0.87378518238041136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0.87378518238041136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0.87378518238041136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0.87378518238041136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0.8805470943080691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0.8805470943080691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0.8805470943080691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0.8805470943080691</v>
      </c>
    </row>
  </sheetData>
  <sheetProtection algorithmName="SHA-512" hashValue="SYxdgCcKImvBMvYjb9uLbnz1xW7Wrtg/pk0a6VQggXKPkBrqDMWu7rxuAymrWerEjFAtzWNz3vGsQeT2EzAyWw==" saltValue="xsvlgefmvQ/W9iaAsSSP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0.85799134651297615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0.85888752926253698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0.85886949086465036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0.85950010424694345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0.8557708516165986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0.85745020972025432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0.85869596906114798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0.85885691920567808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0.77219221186167852</v>
      </c>
      <c r="E10" s="90">
        <f>E3*0.9</f>
        <v>0.77299877633628333</v>
      </c>
      <c r="F10" s="90">
        <f>F3*0.9</f>
        <v>0.77298254177818537</v>
      </c>
      <c r="G10" s="90">
        <f>G3*0.9</f>
        <v>0.77355009382224915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0.77019376645493876</v>
      </c>
      <c r="E12" s="90">
        <f>E5*0.9</f>
        <v>0.77170518874822891</v>
      </c>
      <c r="F12" s="90">
        <f>F5*0.9</f>
        <v>0.77282637215503325</v>
      </c>
      <c r="G12" s="90">
        <f>G5*0.9</f>
        <v>0.77297122728511025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0.90089091383862496</v>
      </c>
      <c r="E17" s="90">
        <f>E3*1.05</f>
        <v>0.90183190572566385</v>
      </c>
      <c r="F17" s="90">
        <f>F3*1.05</f>
        <v>0.90181296540788292</v>
      </c>
      <c r="G17" s="90">
        <f>G3*1.05</f>
        <v>0.90247510945929066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0.89855939419742858</v>
      </c>
      <c r="E19" s="90">
        <f>E5*1.05</f>
        <v>0.90032272020626702</v>
      </c>
      <c r="F19" s="90">
        <f>F5*1.05</f>
        <v>0.90163076751420546</v>
      </c>
      <c r="G19" s="90">
        <f>G5*1.05</f>
        <v>0.90179976516596205</v>
      </c>
    </row>
  </sheetData>
  <sheetProtection algorithmName="SHA-512" hashValue="dJGMyZHq1I29py2xYmGxC0Cw23tBx/FCSNN1xD9YBhZD0q9jhmk5fpzJwfXiC6J0fpq15AVnosLOYLGYGiwIWQ==" saltValue="1bfSZRU8WPQCGehl5GUXe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+iQJg2UdUT27ro8PDCcV2tIkjdlkqAm2KNsCOEok0iotKx7mmX52gteaCPWdKSBg1DBq0P4uqz5okxMHB2v9dg==" saltValue="awaDFUah33TwWuXM8FMr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ZM07k+W4beurIHZdGxpa9UgbY2fzr/3b5SaAyVBiXaRhkrn8JF+1Jy4aI3HQ9EPdgeQDcXrBPpRqMoH6W8v2g==" saltValue="3/TpxdHQMdZMi3yHy8gbW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7.663297009602181E-2</v>
      </c>
    </row>
    <row r="5" spans="1:8" ht="15.75" customHeight="1" x14ac:dyDescent="0.25">
      <c r="B5" s="19" t="s">
        <v>95</v>
      </c>
      <c r="C5" s="101">
        <v>3.8092956289079848E-2</v>
      </c>
    </row>
    <row r="6" spans="1:8" ht="15.75" customHeight="1" x14ac:dyDescent="0.25">
      <c r="B6" s="19" t="s">
        <v>91</v>
      </c>
      <c r="C6" s="101">
        <v>0.25007799537184888</v>
      </c>
    </row>
    <row r="7" spans="1:8" ht="15.75" customHeight="1" x14ac:dyDescent="0.25">
      <c r="B7" s="19" t="s">
        <v>96</v>
      </c>
      <c r="C7" s="101">
        <v>0.47414589933038431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0.14158262098607469</v>
      </c>
    </row>
    <row r="10" spans="1:8" ht="15.75" customHeight="1" x14ac:dyDescent="0.25">
      <c r="B10" s="19" t="s">
        <v>94</v>
      </c>
      <c r="C10" s="101">
        <v>1.9467557926590381E-2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8.0479982724714988E-2</v>
      </c>
      <c r="D14" s="55">
        <v>8.0479982724714988E-2</v>
      </c>
      <c r="E14" s="55">
        <v>8.0479982724714988E-2</v>
      </c>
      <c r="F14" s="55">
        <v>8.0479982724714988E-2</v>
      </c>
    </row>
    <row r="15" spans="1:8" ht="15.75" customHeight="1" x14ac:dyDescent="0.25">
      <c r="B15" s="19" t="s">
        <v>102</v>
      </c>
      <c r="C15" s="101">
        <v>0.38463735668551458</v>
      </c>
      <c r="D15" s="101">
        <v>0.38463735668551458</v>
      </c>
      <c r="E15" s="101">
        <v>0.38463735668551458</v>
      </c>
      <c r="F15" s="101">
        <v>0.38463735668551458</v>
      </c>
    </row>
    <row r="16" spans="1:8" ht="15.75" customHeight="1" x14ac:dyDescent="0.25">
      <c r="B16" s="19" t="s">
        <v>2</v>
      </c>
      <c r="C16" s="101">
        <v>2.852145464530664E-2</v>
      </c>
      <c r="D16" s="101">
        <v>2.852145464530664E-2</v>
      </c>
      <c r="E16" s="101">
        <v>2.852145464530664E-2</v>
      </c>
      <c r="F16" s="101">
        <v>2.852145464530664E-2</v>
      </c>
    </row>
    <row r="17" spans="1:8" ht="15.75" customHeight="1" x14ac:dyDescent="0.25">
      <c r="B17" s="19" t="s">
        <v>90</v>
      </c>
      <c r="C17" s="101">
        <v>9.4526946547894303E-4</v>
      </c>
      <c r="D17" s="101">
        <v>9.4526946547894303E-4</v>
      </c>
      <c r="E17" s="101">
        <v>9.4526946547894303E-4</v>
      </c>
      <c r="F17" s="101">
        <v>9.4526946547894303E-4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2.302350120605564E-3</v>
      </c>
      <c r="D19" s="101">
        <v>2.302350120605564E-3</v>
      </c>
      <c r="E19" s="101">
        <v>2.302350120605564E-3</v>
      </c>
      <c r="F19" s="101">
        <v>2.302350120605564E-3</v>
      </c>
    </row>
    <row r="20" spans="1:8" ht="15.75" customHeight="1" x14ac:dyDescent="0.25">
      <c r="B20" s="19" t="s">
        <v>79</v>
      </c>
      <c r="C20" s="101">
        <v>1.205827648686366E-2</v>
      </c>
      <c r="D20" s="101">
        <v>1.205827648686366E-2</v>
      </c>
      <c r="E20" s="101">
        <v>1.205827648686366E-2</v>
      </c>
      <c r="F20" s="101">
        <v>1.205827648686366E-2</v>
      </c>
    </row>
    <row r="21" spans="1:8" ht="15.75" customHeight="1" x14ac:dyDescent="0.25">
      <c r="B21" s="19" t="s">
        <v>88</v>
      </c>
      <c r="C21" s="101">
        <v>0.14827050744448941</v>
      </c>
      <c r="D21" s="101">
        <v>0.14827050744448941</v>
      </c>
      <c r="E21" s="101">
        <v>0.14827050744448941</v>
      </c>
      <c r="F21" s="101">
        <v>0.14827050744448941</v>
      </c>
    </row>
    <row r="22" spans="1:8" ht="15.75" customHeight="1" x14ac:dyDescent="0.25">
      <c r="B22" s="19" t="s">
        <v>99</v>
      </c>
      <c r="C22" s="101">
        <v>0.3427848024270263</v>
      </c>
      <c r="D22" s="101">
        <v>0.3427848024270263</v>
      </c>
      <c r="E22" s="101">
        <v>0.3427848024270263</v>
      </c>
      <c r="F22" s="101">
        <v>0.3427848024270263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8.6989028999999995E-2</v>
      </c>
    </row>
    <row r="27" spans="1:8" ht="15.75" customHeight="1" x14ac:dyDescent="0.25">
      <c r="B27" s="19" t="s">
        <v>89</v>
      </c>
      <c r="C27" s="101">
        <v>5.4674084999999983E-2</v>
      </c>
    </row>
    <row r="28" spans="1:8" ht="15.75" customHeight="1" x14ac:dyDescent="0.25">
      <c r="B28" s="19" t="s">
        <v>103</v>
      </c>
      <c r="C28" s="101">
        <v>7.8007822000000004E-2</v>
      </c>
    </row>
    <row r="29" spans="1:8" ht="15.75" customHeight="1" x14ac:dyDescent="0.25">
      <c r="B29" s="19" t="s">
        <v>86</v>
      </c>
      <c r="C29" s="101">
        <v>0.25304623700000001</v>
      </c>
    </row>
    <row r="30" spans="1:8" ht="15.75" customHeight="1" x14ac:dyDescent="0.25">
      <c r="B30" s="19" t="s">
        <v>4</v>
      </c>
      <c r="C30" s="101">
        <v>6.4168437999999994E-2</v>
      </c>
    </row>
    <row r="31" spans="1:8" ht="15.75" customHeight="1" x14ac:dyDescent="0.25">
      <c r="B31" s="19" t="s">
        <v>80</v>
      </c>
      <c r="C31" s="101">
        <v>3.8459681000000003E-2</v>
      </c>
    </row>
    <row r="32" spans="1:8" ht="15.75" customHeight="1" x14ac:dyDescent="0.25">
      <c r="B32" s="19" t="s">
        <v>85</v>
      </c>
      <c r="C32" s="101">
        <v>7.8795084000000001E-2</v>
      </c>
    </row>
    <row r="33" spans="2:3" ht="15.75" customHeight="1" x14ac:dyDescent="0.25">
      <c r="B33" s="19" t="s">
        <v>100</v>
      </c>
      <c r="C33" s="101">
        <v>6.8855599000000017E-2</v>
      </c>
    </row>
    <row r="34" spans="2:3" ht="15.75" customHeight="1" x14ac:dyDescent="0.25">
      <c r="B34" s="19" t="s">
        <v>87</v>
      </c>
      <c r="C34" s="101">
        <v>0.27700402600000001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RUuEKJ0azWEc3+nmZdUPMcFXu8/9jL1ZkMl4d+3HTidvwB3kF5OXE7F0Fy69capnnFFgSpkYNE9hgTmBvi3P6w==" saltValue="fQYgnOeUI8ZLlvov4W8oQ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5">
      <c r="B4" s="5" t="s">
        <v>110</v>
      </c>
      <c r="C4" s="45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5">
      <c r="B5" s="5" t="s">
        <v>106</v>
      </c>
      <c r="C5" s="45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5">
      <c r="B10" s="5" t="s">
        <v>107</v>
      </c>
      <c r="C10" s="45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5">
      <c r="B11" s="5" t="s">
        <v>119</v>
      </c>
      <c r="C11" s="45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0.50327564699999994</v>
      </c>
      <c r="D14" s="54">
        <v>0.51439987297800005</v>
      </c>
      <c r="E14" s="54">
        <v>0.51439987297800005</v>
      </c>
      <c r="F14" s="54">
        <v>0.32239856251900001</v>
      </c>
      <c r="G14" s="54">
        <v>0.32239856251900001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0.29642482660217701</v>
      </c>
      <c r="D15" s="52">
        <f t="shared" si="0"/>
        <v>0.30297689558518526</v>
      </c>
      <c r="E15" s="52">
        <f t="shared" si="0"/>
        <v>0.30297689558518526</v>
      </c>
      <c r="F15" s="52">
        <f t="shared" si="0"/>
        <v>0.18988985173662834</v>
      </c>
      <c r="G15" s="52">
        <f t="shared" si="0"/>
        <v>0.18988985173662834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OcdTKaMhEYFAbVoIJOstF2F6CM7shG/CK40N5DeooC2JJulFjHOwektmANSnyZPFIq9RlKg58iPCDmsd8fo7iA==" saltValue="Hz02MbKdEjiNTv6H9IU6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0.70550790000000008</v>
      </c>
      <c r="D2" s="53">
        <v>0.41442689999999999</v>
      </c>
      <c r="E2" s="53"/>
      <c r="F2" s="53"/>
      <c r="G2" s="53"/>
    </row>
    <row r="3" spans="1:7" x14ac:dyDescent="0.25">
      <c r="B3" s="3" t="s">
        <v>127</v>
      </c>
      <c r="C3" s="53">
        <v>0.14739630000000001</v>
      </c>
      <c r="D3" s="53">
        <v>0.24610799999999999</v>
      </c>
      <c r="E3" s="53"/>
      <c r="F3" s="53"/>
      <c r="G3" s="53"/>
    </row>
    <row r="4" spans="1:7" x14ac:dyDescent="0.25">
      <c r="B4" s="3" t="s">
        <v>126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/>
    </row>
    <row r="5" spans="1:7" x14ac:dyDescent="0.25">
      <c r="B5" s="3" t="s">
        <v>125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YF+uZFGYQGCVjDn2DNuV+CeGbq1T0eK5gl9X1ycrI1rDy+mKgtOtegItg9zyyavngrkk5Moi2xCZIKKDRuGo+Q==" saltValue="j5zvGlhVPLvFaLpHQ0D4d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17qfnAF7V6ZgBXXx0zBYQO8A90iXimH2jqjt8wWThu1mMCBtgS7p5crqzL7gSUOnBz3rcv+H4NwDOPeynMFCA==" saltValue="qz8elo3mDemGyv4naQ80a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17uTswrMD384QsOw7iqYqHXESbSEfukZgTk09y0Zeo8a72VPChnKy7Ij9xQiZXsYVnmdzp3gseD1ql6o274CiA==" saltValue="7rfw4RIdImOT8DpWjtMeh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Ua4hV1AowK2jc+kAqkWRVr7tiqWMnVYyLNG7YrSJSd1d8d8QcI0+O/5xP+hmnwkJtrWNDhtAjBtj8cosLmfdLw==" saltValue="FV7jlCMEgiYwo4EkE5iUt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wfKYYOYwJCniRaD2pp0zDzfN/Dd7X1gwyEzGqyqH6wE7etXkq+kIOUYJALpBBpfLoIJOaudxu71QxdqQkT1Clw==" saltValue="i57RHh0YGpBhXe8J7g+zT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2024-03-15T02:16:00Z</dcterms:modified>
</cp:coreProperties>
</file>