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10D50DD4-03CD-4D8C-8836-5C44A5CEACE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0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H11" i="2"/>
  <c r="G11" i="2"/>
  <c r="I11" i="2" s="1"/>
  <c r="H10" i="2"/>
  <c r="G10" i="2"/>
  <c r="H9" i="2"/>
  <c r="G9" i="2"/>
  <c r="H8" i="2"/>
  <c r="G8" i="2"/>
  <c r="H7" i="2"/>
  <c r="G7" i="2"/>
  <c r="I7" i="2" s="1"/>
  <c r="H6" i="2"/>
  <c r="G6" i="2"/>
  <c r="H5" i="2"/>
  <c r="G5" i="2"/>
  <c r="H4" i="2"/>
  <c r="G4" i="2"/>
  <c r="H3" i="2"/>
  <c r="G3" i="2"/>
  <c r="I3" i="2" s="1"/>
  <c r="H2" i="2"/>
  <c r="G2" i="2"/>
  <c r="A2" i="2"/>
  <c r="A36" i="2" s="1"/>
  <c r="C33" i="1"/>
  <c r="C20" i="1"/>
  <c r="I2" i="2" l="1"/>
  <c r="I6" i="2"/>
  <c r="I10" i="2"/>
  <c r="A22" i="2"/>
  <c r="A21" i="2"/>
  <c r="A29" i="2"/>
  <c r="A23" i="2"/>
  <c r="E19" i="26"/>
  <c r="F19" i="26"/>
  <c r="A30" i="2"/>
  <c r="I4" i="2"/>
  <c r="I8" i="2"/>
  <c r="A13" i="2"/>
  <c r="A31" i="2"/>
  <c r="A40" i="2"/>
  <c r="G12" i="26"/>
  <c r="A14" i="2"/>
  <c r="A37" i="2"/>
  <c r="I5" i="2"/>
  <c r="I9" i="2"/>
  <c r="A15" i="2"/>
  <c r="A38" i="2"/>
  <c r="D10" i="26"/>
  <c r="A3" i="2"/>
  <c r="A16" i="2"/>
  <c r="A24" i="2"/>
  <c r="A32" i="2"/>
  <c r="F10" i="26"/>
  <c r="A17" i="2"/>
  <c r="A25" i="2"/>
  <c r="A33" i="2"/>
  <c r="G10" i="26"/>
  <c r="E17" i="26"/>
  <c r="A39" i="2"/>
  <c r="A18" i="2"/>
  <c r="A26" i="2"/>
  <c r="A34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<sst xmlns="http://schemas.openxmlformats.org/spreadsheetml/2006/main" count="2092" uniqueCount="341">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</sst>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1018849.9140625</v>
      </c>
    </row>
    <row r="8" spans="1:3" ht="15" customHeight="1" x14ac:dyDescent="0.25">
      <c r="B8" s="5" t="s">
        <v>44</v>
      </c>
      <c r="C8" s="44">
        <v>3.5000000000000003E-2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0.80865753173828092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0.1108</v>
      </c>
    </row>
    <row r="24" spans="1:3" ht="15" customHeight="1" x14ac:dyDescent="0.25">
      <c r="B24" s="15" t="s">
        <v>46</v>
      </c>
      <c r="C24" s="45">
        <v>0.51619999999999999</v>
      </c>
    </row>
    <row r="25" spans="1:3" ht="15" customHeight="1" x14ac:dyDescent="0.25">
      <c r="B25" s="15" t="s">
        <v>47</v>
      </c>
      <c r="C25" s="45">
        <v>0.3543</v>
      </c>
    </row>
    <row r="26" spans="1:3" ht="15" customHeight="1" x14ac:dyDescent="0.25">
      <c r="B26" s="15" t="s">
        <v>48</v>
      </c>
      <c r="C26" s="45">
        <v>1.8700000000000001E-2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3.4494386581701701</v>
      </c>
    </row>
    <row r="38" spans="1:5" ht="15" customHeight="1" x14ac:dyDescent="0.25">
      <c r="B38" s="11" t="s">
        <v>35</v>
      </c>
      <c r="C38" s="43">
        <v>5.6946702691401896</v>
      </c>
      <c r="D38" s="12"/>
      <c r="E38" s="13"/>
    </row>
    <row r="39" spans="1:5" ht="15" customHeight="1" x14ac:dyDescent="0.25">
      <c r="B39" s="11" t="s">
        <v>61</v>
      </c>
      <c r="C39" s="43">
        <v>6.9787128462022396</v>
      </c>
      <c r="D39" s="12"/>
      <c r="E39" s="12"/>
    </row>
    <row r="40" spans="1:5" ht="15" customHeight="1" x14ac:dyDescent="0.25">
      <c r="B40" s="11" t="s">
        <v>36</v>
      </c>
      <c r="C40" s="100">
        <v>0.19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3.2249903579999999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7.1092000000000004E-3</v>
      </c>
      <c r="D45" s="12"/>
    </row>
    <row r="46" spans="1:5" ht="15.75" customHeight="1" x14ac:dyDescent="0.25">
      <c r="B46" s="11" t="s">
        <v>51</v>
      </c>
      <c r="C46" s="45">
        <v>7.7322399999999999E-2</v>
      </c>
      <c r="D46" s="12"/>
    </row>
    <row r="47" spans="1:5" ht="15.75" customHeight="1" x14ac:dyDescent="0.25">
      <c r="B47" s="11" t="s">
        <v>59</v>
      </c>
      <c r="C47" s="45">
        <v>3.2497100000000001E-2</v>
      </c>
      <c r="D47" s="12"/>
      <c r="E47" s="13"/>
    </row>
    <row r="48" spans="1:5" ht="15" customHeight="1" x14ac:dyDescent="0.25">
      <c r="B48" s="11" t="s">
        <v>58</v>
      </c>
      <c r="C48" s="46">
        <v>0.8830713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0.62845099999999998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8.1845530999999999E-2</v>
      </c>
    </row>
    <row r="63" spans="1:4" ht="15.75" customHeight="1" x14ac:dyDescent="0.3">
      <c r="A63" s="4"/>
    </row>
  </sheetData>
  <sheetProtection algorithmName="SHA-512" hashValue="A051Bu9EYTh0MYyWMCluQrVp7nadgjBXWtttlxA2S6+/YuMWcZsVvsmXX30VF08ofNedfE/Tq4bK91QNAGrMXw==" saltValue="afceVIJizP31w3iiYW8M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92.337747645899924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40.649110236447719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952.2771040936276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8.6128948600850652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13.78140968024363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13.78140968024363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13.78140968024363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13.78140968024363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13.78140968024363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13.78140968024363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1.4881754801389779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21.79150990690356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21.79150990690356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91.149218966868133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24.185634611008918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4.7601065600060064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19.347107873216441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191.95165548538569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0.83197235394544489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3.2744527743238541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0.84309924344814502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4.9836110403594773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0cQUsX3gcKWTEsw9n3Pwrt/hTw1Kc+1kO8ReD3woxYmE3hVSl6mr32zQ73HLZ98iShmzO/TQCQFTsEma9gT4Jg==" saltValue="kMg0Is6xdU3HT0K17pxf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W4BnCXqeD8tp1TdGgaiOrpaCCZadh2IRpPg7B1k/pPjHbF3BqJ1lqJm/77mMi9FMF7HlGwdSeJJ8BHy2nvuL4g==" saltValue="Pj1kEq1VmQKCx+FCltdB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h2+FXJ8pS6ZwSwqt5anfIrGOQTZWvtRhWi+2QKryNnxNQ6zBqybtGdPS8wVa/ulwGfUCgCKhRCwgJHRJHO0DHw==" saltValue="vInbyEuIWHn32BsGz3nNV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207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bdoEOUP1psobbc6b1kjKDTm1ugBXELfIWDxBvPH3edGIJaZyg9RGMWHLenm7nb0L4pmHgzvhIVAjfI6coK8uhg==" saltValue="BH/B8H5ow4Mp25P+iGGK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3.5000000000000003E-2</v>
      </c>
      <c r="E2" s="60">
        <f>food_insecure</f>
        <v>3.5000000000000003E-2</v>
      </c>
      <c r="F2" s="60">
        <f>food_insecure</f>
        <v>3.5000000000000003E-2</v>
      </c>
      <c r="G2" s="60">
        <f>food_insecure</f>
        <v>3.5000000000000003E-2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3.5000000000000003E-2</v>
      </c>
      <c r="F5" s="60">
        <f>food_insecure</f>
        <v>3.5000000000000003E-2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3.5000000000000003E-2</v>
      </c>
      <c r="F8" s="60">
        <f>food_insecure</f>
        <v>3.5000000000000003E-2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3.5000000000000003E-2</v>
      </c>
      <c r="F9" s="60">
        <f>food_insecure</f>
        <v>3.5000000000000003E-2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3.5000000000000003E-2</v>
      </c>
      <c r="I15" s="60">
        <f>food_insecure</f>
        <v>3.5000000000000003E-2</v>
      </c>
      <c r="J15" s="60">
        <f>food_insecure</f>
        <v>3.5000000000000003E-2</v>
      </c>
      <c r="K15" s="60">
        <f>food_insecure</f>
        <v>3.5000000000000003E-2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9.5164176589965982E-2</v>
      </c>
      <c r="M25" s="60">
        <f>(1-food_insecure)*(0.49)+food_insecure*(0.7)</f>
        <v>0.49735000000000001</v>
      </c>
      <c r="N25" s="60">
        <f>(1-food_insecure)*(0.49)+food_insecure*(0.7)</f>
        <v>0.49735000000000001</v>
      </c>
      <c r="O25" s="60">
        <f>(1-food_insecure)*(0.49)+food_insecure*(0.7)</f>
        <v>0.49735000000000001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4.0784647109985417E-2</v>
      </c>
      <c r="M26" s="60">
        <f>(1-food_insecure)*(0.21)+food_insecure*(0.3)</f>
        <v>0.21315000000000001</v>
      </c>
      <c r="N26" s="60">
        <f>(1-food_insecure)*(0.21)+food_insecure*(0.3)</f>
        <v>0.21315000000000001</v>
      </c>
      <c r="O26" s="60">
        <f>(1-food_insecure)*(0.21)+food_insecure*(0.3)</f>
        <v>0.21315000000000001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5.5393644561767666E-2</v>
      </c>
      <c r="M27" s="60">
        <f>(1-food_insecure)*(0.3)</f>
        <v>0.28949999999999998</v>
      </c>
      <c r="N27" s="60">
        <f>(1-food_insecure)*(0.3)</f>
        <v>0.28949999999999998</v>
      </c>
      <c r="O27" s="60">
        <f>(1-food_insecure)*(0.3)</f>
        <v>0.28949999999999998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0.80865753173828092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0+Tm+JkfNZy35mgvmlrxSgXt4q+gTxKYtIEpHYyCzj6EqoqvVBJ231vqSL3/dtYp4x34IUhGwdfTiho6OVK8QQ==" saltValue="9JqtLgjZwUaZwH4oZIk0o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5FC/HU2p41ktp6mKJ5r3/FM177fMBL+W9M9dY3MpKyXzGzOpzIgNSb0bHdHxfIpJCjzkryOcA9DxGsQAZmTb1Q==" saltValue="+flHW+uhESHf/WD7iVCkG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zE0SKUoYE+QH4hcbT8lsG9K3QroyO1k0Y9WE1TG3Z/+lLdQFMl5ovSuvXqdjluUtnFo594RrHIoun1VzpNa0Q==" saltValue="qO1g4aioWJ9GvNne33lLT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zvnNpu+OOgKcmsn+05pqvoWIGrRb7F/iDVuJgtcu3qaiBjsvYebvOt8yqzkUstHdnVL4KPq+vAyh0cbFhuWqA==" saltValue="WqvNA1Hh5PEPLK/hxZC60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FR+SUyAZjUNBaIYhIxk784R2DsvcFVUvyAxVjfgzLcVjdX4PCu8lWpTr26wWeGVYg6PJyQSwqNWq+HXhORAVQ==" saltValue="b+pNHyPizeRUuo35PV15q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xGOZccXBDpH78jCBPnz/pVRaguPajOMOQQzveC1WkCS7BpMHcoY7LkUbpyTZYW9iJGgxVbrqJCStQP6LHrsuBw==" saltValue="EN3Gt6npxE5Zg55cMsvTe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179137.54560000001</v>
      </c>
      <c r="C2" s="49">
        <v>498000</v>
      </c>
      <c r="D2" s="49">
        <v>1027000</v>
      </c>
      <c r="E2" s="49">
        <v>12058000</v>
      </c>
      <c r="F2" s="49">
        <v>10671000</v>
      </c>
      <c r="G2" s="17">
        <f t="shared" ref="G2:G11" si="0">C2+D2+E2+F2</f>
        <v>24254000</v>
      </c>
      <c r="H2" s="17">
        <f t="shared" ref="H2:H11" si="1">(B2 + stillbirth*B2/(1000-stillbirth))/(1-abortion)</f>
        <v>204224.01320071711</v>
      </c>
      <c r="I2" s="17">
        <f t="shared" ref="I2:I11" si="2">G2-H2</f>
        <v>24049775.986799281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177216.16959999999</v>
      </c>
      <c r="C3" s="50">
        <v>499000</v>
      </c>
      <c r="D3" s="50">
        <v>1013000</v>
      </c>
      <c r="E3" s="50">
        <v>11838000</v>
      </c>
      <c r="F3" s="50">
        <v>10810000</v>
      </c>
      <c r="G3" s="17">
        <f t="shared" si="0"/>
        <v>24160000</v>
      </c>
      <c r="H3" s="17">
        <f t="shared" si="1"/>
        <v>202033.56721535278</v>
      </c>
      <c r="I3" s="17">
        <f t="shared" si="2"/>
        <v>23957966.432784647</v>
      </c>
    </row>
    <row r="4" spans="1:9" ht="15.75" customHeight="1" x14ac:dyDescent="0.25">
      <c r="A4" s="5">
        <f t="shared" si="3"/>
        <v>2023</v>
      </c>
      <c r="B4" s="49">
        <v>175323.6832</v>
      </c>
      <c r="C4" s="50">
        <v>501000</v>
      </c>
      <c r="D4" s="50">
        <v>1005000</v>
      </c>
      <c r="E4" s="50">
        <v>11511000</v>
      </c>
      <c r="F4" s="50">
        <v>10930000</v>
      </c>
      <c r="G4" s="17">
        <f t="shared" si="0"/>
        <v>23947000</v>
      </c>
      <c r="H4" s="17">
        <f t="shared" si="1"/>
        <v>199876.05653694487</v>
      </c>
      <c r="I4" s="17">
        <f t="shared" si="2"/>
        <v>23747123.943463054</v>
      </c>
    </row>
    <row r="5" spans="1:9" ht="15.75" customHeight="1" x14ac:dyDescent="0.25">
      <c r="A5" s="5">
        <f t="shared" si="3"/>
        <v>2024</v>
      </c>
      <c r="B5" s="49">
        <v>173469.00339999999</v>
      </c>
      <c r="C5" s="50">
        <v>502000</v>
      </c>
      <c r="D5" s="50">
        <v>1000000</v>
      </c>
      <c r="E5" s="50">
        <v>11094000</v>
      </c>
      <c r="F5" s="50">
        <v>11069000</v>
      </c>
      <c r="G5" s="17">
        <f t="shared" si="0"/>
        <v>23665000</v>
      </c>
      <c r="H5" s="17">
        <f t="shared" si="1"/>
        <v>197761.64690444904</v>
      </c>
      <c r="I5" s="17">
        <f t="shared" si="2"/>
        <v>23467238.35309555</v>
      </c>
    </row>
    <row r="6" spans="1:9" ht="15.75" customHeight="1" x14ac:dyDescent="0.25">
      <c r="A6" s="5">
        <f t="shared" si="3"/>
        <v>2025</v>
      </c>
      <c r="B6" s="49">
        <v>171633.35</v>
      </c>
      <c r="C6" s="50">
        <v>499000</v>
      </c>
      <c r="D6" s="50">
        <v>994000</v>
      </c>
      <c r="E6" s="50">
        <v>10599000</v>
      </c>
      <c r="F6" s="50">
        <v>11246000</v>
      </c>
      <c r="G6" s="17">
        <f t="shared" si="0"/>
        <v>23338000</v>
      </c>
      <c r="H6" s="17">
        <f t="shared" si="1"/>
        <v>195668.92813386465</v>
      </c>
      <c r="I6" s="17">
        <f t="shared" si="2"/>
        <v>23142331.071866136</v>
      </c>
    </row>
    <row r="7" spans="1:9" ht="15.75" customHeight="1" x14ac:dyDescent="0.25">
      <c r="A7" s="5">
        <f t="shared" si="3"/>
        <v>2026</v>
      </c>
      <c r="B7" s="49">
        <v>170175.91500000001</v>
      </c>
      <c r="C7" s="50">
        <v>494000</v>
      </c>
      <c r="D7" s="50">
        <v>991000</v>
      </c>
      <c r="E7" s="50">
        <v>10022000</v>
      </c>
      <c r="F7" s="50">
        <v>11435000</v>
      </c>
      <c r="G7" s="17">
        <f t="shared" si="0"/>
        <v>22942000</v>
      </c>
      <c r="H7" s="17">
        <f t="shared" si="1"/>
        <v>194007.39356453542</v>
      </c>
      <c r="I7" s="17">
        <f t="shared" si="2"/>
        <v>22747992.606435463</v>
      </c>
    </row>
    <row r="8" spans="1:9" ht="15.75" customHeight="1" x14ac:dyDescent="0.25">
      <c r="A8" s="5">
        <f t="shared" si="3"/>
        <v>2027</v>
      </c>
      <c r="B8" s="49">
        <v>168724.432</v>
      </c>
      <c r="C8" s="50">
        <v>486000</v>
      </c>
      <c r="D8" s="50">
        <v>989000</v>
      </c>
      <c r="E8" s="50">
        <v>9370000</v>
      </c>
      <c r="F8" s="50">
        <v>11652000</v>
      </c>
      <c r="G8" s="17">
        <f t="shared" si="0"/>
        <v>22497000</v>
      </c>
      <c r="H8" s="17">
        <f t="shared" si="1"/>
        <v>192352.64451480514</v>
      </c>
      <c r="I8" s="17">
        <f t="shared" si="2"/>
        <v>22304647.355485193</v>
      </c>
    </row>
    <row r="9" spans="1:9" ht="15.75" customHeight="1" x14ac:dyDescent="0.25">
      <c r="A9" s="5">
        <f t="shared" si="3"/>
        <v>2028</v>
      </c>
      <c r="B9" s="49">
        <v>167251.682</v>
      </c>
      <c r="C9" s="50">
        <v>477000</v>
      </c>
      <c r="D9" s="50">
        <v>987000</v>
      </c>
      <c r="E9" s="50">
        <v>8696000</v>
      </c>
      <c r="F9" s="50">
        <v>11852000</v>
      </c>
      <c r="G9" s="17">
        <f t="shared" si="0"/>
        <v>22012000</v>
      </c>
      <c r="H9" s="17">
        <f t="shared" si="1"/>
        <v>190673.65022896766</v>
      </c>
      <c r="I9" s="17">
        <f t="shared" si="2"/>
        <v>21821326.349771034</v>
      </c>
    </row>
    <row r="10" spans="1:9" ht="15.75" customHeight="1" x14ac:dyDescent="0.25">
      <c r="A10" s="5">
        <f t="shared" si="3"/>
        <v>2029</v>
      </c>
      <c r="B10" s="49">
        <v>165766.986</v>
      </c>
      <c r="C10" s="50">
        <v>467000</v>
      </c>
      <c r="D10" s="50">
        <v>984000</v>
      </c>
      <c r="E10" s="50">
        <v>8082000</v>
      </c>
      <c r="F10" s="50">
        <v>11971000</v>
      </c>
      <c r="G10" s="17">
        <f t="shared" si="0"/>
        <v>21504000</v>
      </c>
      <c r="H10" s="17">
        <f t="shared" si="1"/>
        <v>188981.03702224157</v>
      </c>
      <c r="I10" s="17">
        <f t="shared" si="2"/>
        <v>21315018.96297776</v>
      </c>
    </row>
    <row r="11" spans="1:9" ht="15.75" customHeight="1" x14ac:dyDescent="0.25">
      <c r="A11" s="5">
        <f t="shared" si="3"/>
        <v>2030</v>
      </c>
      <c r="B11" s="49">
        <v>164261.519</v>
      </c>
      <c r="C11" s="50">
        <v>460000</v>
      </c>
      <c r="D11" s="50">
        <v>980000</v>
      </c>
      <c r="E11" s="50">
        <v>7580000</v>
      </c>
      <c r="F11" s="50">
        <v>11970000</v>
      </c>
      <c r="G11" s="17">
        <f t="shared" si="0"/>
        <v>20990000</v>
      </c>
      <c r="H11" s="17">
        <f t="shared" si="1"/>
        <v>187264.74403937487</v>
      </c>
      <c r="I11" s="17">
        <f t="shared" si="2"/>
        <v>20802735.255960625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GH/DTkbmyP37eAEExfYxruQQKrzOGosgu1L52hkneZ43MTVi+F/ckuI85ATjAEeAIrq1wEZxJzSwxnPCyv+ug==" saltValue="4PfLj/KDlf2Vq6RsH1lOU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1.9911767893976198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1.9911767893976198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1.7320095541857603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1.7320095541857603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1.6548846644234276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1.6548846644234276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1.4836491697298775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1.4836491697298775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2.3628680854217272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2.3628680854217272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2.0065131370054203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2.0065131370054203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KYn9P5uJDg5E3AVzWFyt/QSY1p6xefthncsKrqhoIaUYs8fPbraneD2WLAl7+5aThebacicR+Xpw2i+p8pAMMA==" saltValue="q9xgcKXfCi1pUVZu5xjnR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SKW4ETbKJ+nu4D3kgNAAJpFDbsktEO24y2hCEkHHuI7R3FAAAiUOpNgkQAxu0DICnooH72Q9VY32n2HDX4M81g==" saltValue="PPK3J1595j1aaR4MOCu6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733zr3hd8Uc/thSGwHx8tiwrshURLYiT3eM7/DjAO+Ke2reRv8BinxC2omyrVB+xNUf+7gCcJUqQsiHCLpzX4Q==" saltValue="uLYinLPjqjX1dduW3caSG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0.61180546602946062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0.61180546602946062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0.41056784720494943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0.41056784720494943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0.83398602669595534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0.83398602669595534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0.83398602669595534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0.83398602669595534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0.91067386012528218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0.91067386012528218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0.89963526866308052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0.89963526866308052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0.89963526866308052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0.89963526866308052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iQKaZNe5DZxLqmlH0pAru261FSuFQlPUD1PN8XjhUfmE2bSLBaii6EAqSBkFmDJcVoB3VCL3sIIK5bTGjuUpiw==" saltValue="oTB88cvgdgS4lx2x+IAb+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+7OE6Kcmtamy2lILA5qzIBUcyPhpZ9tOLwBtUPGldl2Od78ZiKDYoJ84fl8pW5bbfNxQ1Xp9RiKM3xbqZ08riA==" saltValue="ta0427rcgiGlDxNvYYRJ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0.52841600884783135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0.65069196113844308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0.65069196113844308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0.65118596770978676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0.65118596770978676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0.65118596770978676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0.65118596770978676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0.65336238486679199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0.65336238486679199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0.65336238486679199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0.65336238486679199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0.63543834914022101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0.74343798407910855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0.74343798407910855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0.74385245901639352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0.74385245901639352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0.74385245901639352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0.74385245901639352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0.74567650050864698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0.74567650050864698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0.74567650050864698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0.74567650050864698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0.33842243457261068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0.45957920866279278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0.45957920866279278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0.46011924322801745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0.46011924322801745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0.46011924322801745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0.46011924322801745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0.46250379752751758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0.46250379752751758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0.46250379752751758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0.46250379752751758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0.5041556288854212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0.62829714052821495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0.62829714052821495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0.62880475129918323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0.62880475129918323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0.62880475129918323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0.62880475129918323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0.63104169228877138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0.63104169228877138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0.63104169228877138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0.63104169228877138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0.93372837361228866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0.95905502142361576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0.95905502142361576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0.95914031216801499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0.95914031216801499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0.95914031216801499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0.95914031216801499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0.95951471640058839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0.95951471640058839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0.95951471640058839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0.95951471640058839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0.83364340240768242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0.89282883058876927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0.89282883058876927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0.89303668841587347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0.89303668841587347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0.89303668841587347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0.89303668841587347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0.89394983827350349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0.89394983827350349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0.89394983827350349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0.89394983827350349</v>
      </c>
    </row>
  </sheetData>
  <sheetProtection algorithmName="SHA-512" hashValue="1EBMCKAi8t5H44yt2ToBDTQiB5s06xR/AEUY5r7hv36AjVeDHfIxZ0GiOeLdmnbvAkmZgxlIzME8IDJkPcxcBg==" saltValue="KPSUdvzy5lo9maA3q+sw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0.85429455033573121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0.85747173009233513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0.85835006609567976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0.85850495335986632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0.85103111337937987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0.85494925989764325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0.85734875278387579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0.85778087912449508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0.76886509530215807</v>
      </c>
      <c r="E10" s="90">
        <f>E3*0.9</f>
        <v>0.77172455708310161</v>
      </c>
      <c r="F10" s="90">
        <f>F3*0.9</f>
        <v>0.77251505948611177</v>
      </c>
      <c r="G10" s="90">
        <f>G3*0.9</f>
        <v>0.77265445802387966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0.76592800204144185</v>
      </c>
      <c r="E12" s="90">
        <f>E5*0.9</f>
        <v>0.76945433390787898</v>
      </c>
      <c r="F12" s="90">
        <f>F5*0.9</f>
        <v>0.77161387750548827</v>
      </c>
      <c r="G12" s="90">
        <f>G5*0.9</f>
        <v>0.77200279121204562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0.89700927785251783</v>
      </c>
      <c r="E17" s="90">
        <f>E3*1.05</f>
        <v>0.90034531659695194</v>
      </c>
      <c r="F17" s="90">
        <f>F3*1.05</f>
        <v>0.90126756940046382</v>
      </c>
      <c r="G17" s="90">
        <f>G3*1.05</f>
        <v>0.90143020102785965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0.89358266904834893</v>
      </c>
      <c r="E19" s="90">
        <f>E5*1.05</f>
        <v>0.89769672289252544</v>
      </c>
      <c r="F19" s="90">
        <f>F5*1.05</f>
        <v>0.90021619042306966</v>
      </c>
      <c r="G19" s="90">
        <f>G5*1.05</f>
        <v>0.90066992308071991</v>
      </c>
    </row>
  </sheetData>
  <sheetProtection algorithmName="SHA-512" hashValue="0A/Uk92imrBjCMil08xdVN1H3gyHrl7bwBOm1cRaw0hAvumAComf7YXMyWqPoQCMQHpvDR+nWHmqeuKONGL5kw==" saltValue="s+maxtj2pVHaoS+gr7vOA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Gj5VITClgmRZaWWYwCpYEHw62CPFJi3jSLhR66ql48uazqr9xiaFJLfoGEoD+zF5H0noW1et3pRQHMhWuDueCA==" saltValue="NH+F1nIe/P+fW/leov1H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0adQ2Ntihn7vvCgX/4HdaxBE2KysGavexrw31itggKlEKUhFCeh5UkHsgtdgbDkB1K/CjBMt/0BG39yrZobAZA==" saltValue="wKZO6faxNRNzOTRKxrAq9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1.6926218717804649E-2</v>
      </c>
    </row>
    <row r="5" spans="1:8" ht="15.75" customHeight="1" x14ac:dyDescent="0.25">
      <c r="B5" s="19" t="s">
        <v>95</v>
      </c>
      <c r="C5" s="101">
        <v>0.10869605779531261</v>
      </c>
    </row>
    <row r="6" spans="1:8" ht="15.75" customHeight="1" x14ac:dyDescent="0.25">
      <c r="B6" s="19" t="s">
        <v>91</v>
      </c>
      <c r="C6" s="101">
        <v>5.9248256875466553E-2</v>
      </c>
    </row>
    <row r="7" spans="1:8" ht="15.75" customHeight="1" x14ac:dyDescent="0.25">
      <c r="B7" s="19" t="s">
        <v>96</v>
      </c>
      <c r="C7" s="101">
        <v>0.48224904386075579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0.25658968115453301</v>
      </c>
    </row>
    <row r="10" spans="1:8" ht="15.75" customHeight="1" x14ac:dyDescent="0.25">
      <c r="B10" s="19" t="s">
        <v>94</v>
      </c>
      <c r="C10" s="101">
        <v>7.6290741596127407E-2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4.4493219436792207E-3</v>
      </c>
      <c r="D14" s="55">
        <v>4.4493219436792207E-3</v>
      </c>
      <c r="E14" s="55">
        <v>4.4493219436792207E-3</v>
      </c>
      <c r="F14" s="55">
        <v>4.4493219436792207E-3</v>
      </c>
    </row>
    <row r="15" spans="1:8" ht="15.75" customHeight="1" x14ac:dyDescent="0.25">
      <c r="B15" s="19" t="s">
        <v>102</v>
      </c>
      <c r="C15" s="101">
        <v>0.42923262274523261</v>
      </c>
      <c r="D15" s="101">
        <v>0.42923262274523261</v>
      </c>
      <c r="E15" s="101">
        <v>0.42923262274523261</v>
      </c>
      <c r="F15" s="101">
        <v>0.42923262274523261</v>
      </c>
    </row>
    <row r="16" spans="1:8" ht="15.75" customHeight="1" x14ac:dyDescent="0.25">
      <c r="B16" s="19" t="s">
        <v>2</v>
      </c>
      <c r="C16" s="101">
        <v>1.5474074713617079E-2</v>
      </c>
      <c r="D16" s="101">
        <v>1.5474074713617079E-2</v>
      </c>
      <c r="E16" s="101">
        <v>1.5474074713617079E-2</v>
      </c>
      <c r="F16" s="101">
        <v>1.5474074713617079E-2</v>
      </c>
    </row>
    <row r="17" spans="1:8" ht="15.75" customHeight="1" x14ac:dyDescent="0.25">
      <c r="B17" s="19" t="s">
        <v>90</v>
      </c>
      <c r="C17" s="101">
        <v>1.652617985323467E-3</v>
      </c>
      <c r="D17" s="101">
        <v>1.652617985323467E-3</v>
      </c>
      <c r="E17" s="101">
        <v>1.652617985323467E-3</v>
      </c>
      <c r="F17" s="101">
        <v>1.652617985323467E-3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4.1918501917456693E-3</v>
      </c>
      <c r="D20" s="101">
        <v>4.1918501917456693E-3</v>
      </c>
      <c r="E20" s="101">
        <v>4.1918501917456693E-3</v>
      </c>
      <c r="F20" s="101">
        <v>4.1918501917456693E-3</v>
      </c>
    </row>
    <row r="21" spans="1:8" ht="15.75" customHeight="1" x14ac:dyDescent="0.25">
      <c r="B21" s="19" t="s">
        <v>88</v>
      </c>
      <c r="C21" s="101">
        <v>0.14108537254636</v>
      </c>
      <c r="D21" s="101">
        <v>0.14108537254636</v>
      </c>
      <c r="E21" s="101">
        <v>0.14108537254636</v>
      </c>
      <c r="F21" s="101">
        <v>0.14108537254636</v>
      </c>
    </row>
    <row r="22" spans="1:8" ht="15.75" customHeight="1" x14ac:dyDescent="0.25">
      <c r="B22" s="19" t="s">
        <v>99</v>
      </c>
      <c r="C22" s="101">
        <v>0.40391413987404201</v>
      </c>
      <c r="D22" s="101">
        <v>0.40391413987404201</v>
      </c>
      <c r="E22" s="101">
        <v>0.40391413987404201</v>
      </c>
      <c r="F22" s="101">
        <v>0.40391413987404201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7.5198439000000006E-2</v>
      </c>
    </row>
    <row r="27" spans="1:8" ht="15.75" customHeight="1" x14ac:dyDescent="0.25">
      <c r="B27" s="19" t="s">
        <v>89</v>
      </c>
      <c r="C27" s="101">
        <v>5.6785192000000012E-2</v>
      </c>
    </row>
    <row r="28" spans="1:8" ht="15.75" customHeight="1" x14ac:dyDescent="0.25">
      <c r="B28" s="19" t="s">
        <v>103</v>
      </c>
      <c r="C28" s="101">
        <v>0.122549727</v>
      </c>
    </row>
    <row r="29" spans="1:8" ht="15.75" customHeight="1" x14ac:dyDescent="0.25">
      <c r="B29" s="19" t="s">
        <v>86</v>
      </c>
      <c r="C29" s="101">
        <v>8.6248906E-2</v>
      </c>
    </row>
    <row r="30" spans="1:8" ht="15.75" customHeight="1" x14ac:dyDescent="0.25">
      <c r="B30" s="19" t="s">
        <v>4</v>
      </c>
      <c r="C30" s="101">
        <v>6.4099332999999994E-2</v>
      </c>
    </row>
    <row r="31" spans="1:8" ht="15.75" customHeight="1" x14ac:dyDescent="0.25">
      <c r="B31" s="19" t="s">
        <v>80</v>
      </c>
      <c r="C31" s="101">
        <v>0.35120792499999998</v>
      </c>
    </row>
    <row r="32" spans="1:8" ht="15.75" customHeight="1" x14ac:dyDescent="0.25">
      <c r="B32" s="19" t="s">
        <v>85</v>
      </c>
      <c r="C32" s="101">
        <v>0.132871925</v>
      </c>
    </row>
    <row r="33" spans="2:3" ht="15.75" customHeight="1" x14ac:dyDescent="0.25">
      <c r="B33" s="19" t="s">
        <v>100</v>
      </c>
      <c r="C33" s="101">
        <v>4.9043437000000002E-2</v>
      </c>
    </row>
    <row r="34" spans="2:3" ht="15.75" customHeight="1" x14ac:dyDescent="0.25">
      <c r="B34" s="19" t="s">
        <v>87</v>
      </c>
      <c r="C34" s="101">
        <v>6.1995117000000002E-2</v>
      </c>
    </row>
    <row r="35" spans="2:3" ht="15.75" customHeight="1" x14ac:dyDescent="0.25">
      <c r="B35" s="27" t="s">
        <v>60</v>
      </c>
      <c r="C35" s="48">
        <f>SUM(C26:C34)</f>
        <v>1.0000000009999999</v>
      </c>
    </row>
  </sheetData>
  <sheetProtection algorithmName="SHA-512" hashValue="EIunK5Ku4HjLj0CqgrZHn4VRy0MF+nc3cJRLqWnB7eTIvBQ5lLrInAiexiEIJjJ7tQrjNgSb7cKg95JdMq5MCA==" saltValue="r5k5nkNn1zq4tkhJ6sUbD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110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106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107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119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0.57073461624999999</v>
      </c>
      <c r="D14" s="54">
        <v>0.56424493110999996</v>
      </c>
      <c r="E14" s="54">
        <v>0.56424493110999996</v>
      </c>
      <c r="F14" s="54">
        <v>0.275576724198</v>
      </c>
      <c r="G14" s="54">
        <v>0.275576724198</v>
      </c>
      <c r="H14" s="45">
        <v>0.27400000000000002</v>
      </c>
      <c r="I14" s="55">
        <v>0.27400000000000002</v>
      </c>
      <c r="J14" s="55">
        <v>0.27400000000000002</v>
      </c>
      <c r="K14" s="55">
        <v>0.27400000000000002</v>
      </c>
      <c r="L14" s="45">
        <v>0.26700000000000002</v>
      </c>
      <c r="M14" s="55">
        <v>0.26700000000000002</v>
      </c>
      <c r="N14" s="55">
        <v>0.26700000000000002</v>
      </c>
      <c r="O14" s="55">
        <v>0.26700000000000002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0.35867874031692876</v>
      </c>
      <c r="D15" s="52">
        <f t="shared" si="0"/>
        <v>0.35460029120101055</v>
      </c>
      <c r="E15" s="52">
        <f t="shared" si="0"/>
        <v>0.35460029120101055</v>
      </c>
      <c r="F15" s="52">
        <f t="shared" si="0"/>
        <v>0.17318646789895728</v>
      </c>
      <c r="G15" s="52">
        <f t="shared" si="0"/>
        <v>0.17318646789895728</v>
      </c>
      <c r="H15" s="52">
        <f t="shared" si="0"/>
        <v>0.17219557400000002</v>
      </c>
      <c r="I15" s="52">
        <f t="shared" si="0"/>
        <v>0.17219557400000002</v>
      </c>
      <c r="J15" s="52">
        <f t="shared" si="0"/>
        <v>0.17219557400000002</v>
      </c>
      <c r="K15" s="52">
        <f t="shared" si="0"/>
        <v>0.17219557400000002</v>
      </c>
      <c r="L15" s="52">
        <f t="shared" si="0"/>
        <v>0.167796417</v>
      </c>
      <c r="M15" s="52">
        <f t="shared" si="0"/>
        <v>0.167796417</v>
      </c>
      <c r="N15" s="52">
        <f t="shared" si="0"/>
        <v>0.167796417</v>
      </c>
      <c r="O15" s="52">
        <f t="shared" si="0"/>
        <v>0.167796417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zgc8gmfxjF0tffaQqk8LyTfFvfLgyYs8D9AahrrYi1appXBS+5kiR8+taJ/otyJqrcTnF84HNYJUnzw/w0Lxw==" saltValue="6Lx+rn8EFdmhklDFZTUAL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0.43501501852123098</v>
      </c>
      <c r="D2" s="53">
        <v>0.23498266272916701</v>
      </c>
      <c r="E2" s="53"/>
      <c r="F2" s="53"/>
      <c r="G2" s="53"/>
    </row>
    <row r="3" spans="1:7" x14ac:dyDescent="0.25">
      <c r="B3" s="3" t="s">
        <v>127</v>
      </c>
      <c r="C3" s="53">
        <v>0.2763713716074</v>
      </c>
      <c r="D3" s="53">
        <v>0.288356971458333</v>
      </c>
      <c r="E3" s="53"/>
      <c r="F3" s="53"/>
      <c r="G3" s="53"/>
    </row>
    <row r="4" spans="1:7" x14ac:dyDescent="0.25">
      <c r="B4" s="3" t="s">
        <v>126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/>
    </row>
    <row r="5" spans="1:7" x14ac:dyDescent="0.25">
      <c r="B5" s="3" t="s">
        <v>125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l/iTeXQnrCng/Hq+71VASRKINICp4foPHdH0gGgXnncsBOW8icrq/gHLHovkOV8kEl6+1g00GRZnBply4YF3vw==" saltValue="/ZuuHJreBHMUioyNwGvk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XggSgBJqEA+jk506+FGS+6coBtS1TQfHCI2lxs9ke3g55w/dFPogmzqlJpBc73P9ft4IPpLdLzDonX5JYgB/Nw==" saltValue="oXakN0opm3x94OOuKSf0n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0RRd+B2FoYmgTJpOvJx07tEqZzwcFN9tHytp2+l1JcLr52F8TLnc4U5ErEQXRYX3m9OaIDKhdKA2mEqCVJRxwQ==" saltValue="raJpluU705lliVbJmYD9d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ALd/PTSmHTWmPk2judIQnxl5+efAbwd4xMjGpBz8ENOzQVV7lkJYxw2IXsTZfZwbv6OeR72OL1rdbff3E8mjXA==" saltValue="123kcCsi6QbYGjmZ1MVy4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W0gFpcoOApMPTB+YH5Ir/woCPIoJokyyj2Xf3m+lLwNEINDRs/WgdpprLStp45ULGe7E0hpNP/wr5S1zqTD3zg==" saltValue="uF4RaUgCy3vuv0+lyYRr/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2024-03-15T02:29:51Z</dcterms:modified>
</cp:coreProperties>
</file>