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B0D57404-1968-448F-93B7-30ADA47C9E1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F17" i="26"/>
  <c r="C17" i="26"/>
  <c r="E12" i="26"/>
  <c r="C12" i="26"/>
  <c r="C10" i="26"/>
  <c r="G5" i="26"/>
  <c r="G19" i="26" s="1"/>
  <c r="F5" i="26"/>
  <c r="F12" i="26" s="1"/>
  <c r="E5" i="26"/>
  <c r="E19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28" i="2" s="1"/>
  <c r="C33" i="1"/>
  <c r="C20" i="1"/>
  <c r="E10" i="26" l="1"/>
  <c r="F19" i="26"/>
  <c r="A20" i="2"/>
  <c r="A37" i="2"/>
  <c r="A14" i="2"/>
  <c r="A22" i="2"/>
  <c r="A30" i="2"/>
  <c r="A38" i="2"/>
  <c r="A40" i="2"/>
  <c r="D10" i="26"/>
  <c r="G12" i="26"/>
  <c r="A12" i="2"/>
  <c r="A36" i="2"/>
  <c r="A15" i="2"/>
  <c r="A23" i="2"/>
  <c r="A31" i="2"/>
  <c r="A3" i="2"/>
  <c r="A16" i="2"/>
  <c r="A24" i="2"/>
  <c r="A32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17" i="2"/>
  <c r="A25" i="2"/>
  <c r="A33" i="2"/>
  <c r="G10" i="26"/>
  <c r="A18" i="2"/>
  <c r="A26" i="2"/>
  <c r="A34" i="2"/>
  <c r="A39" i="2"/>
  <c r="A19" i="2"/>
  <c r="A27" i="2"/>
  <c r="A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<sst xmlns="http://schemas.openxmlformats.org/spreadsheetml/2006/main" count="2092" uniqueCount="341">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</sst>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7655253.9375</v>
      </c>
    </row>
    <row r="8" spans="1:3" ht="15" customHeight="1" x14ac:dyDescent="0.25">
      <c r="B8" s="5" t="s">
        <v>44</v>
      </c>
      <c r="C8" s="44">
        <v>0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0.91188728330000002</v>
      </c>
    </row>
    <row r="11" spans="1:3" ht="15" customHeight="1" x14ac:dyDescent="0.25">
      <c r="B11" s="5" t="s">
        <v>49</v>
      </c>
      <c r="C11" s="45">
        <v>0.78299999999999992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6.6199999999999995E-2</v>
      </c>
    </row>
    <row r="24" spans="1:3" ht="15" customHeight="1" x14ac:dyDescent="0.25">
      <c r="B24" s="15" t="s">
        <v>46</v>
      </c>
      <c r="C24" s="45">
        <v>0.53720000000000001</v>
      </c>
    </row>
    <row r="25" spans="1:3" ht="15" customHeight="1" x14ac:dyDescent="0.25">
      <c r="B25" s="15" t="s">
        <v>47</v>
      </c>
      <c r="C25" s="45">
        <v>0.36980000000000002</v>
      </c>
    </row>
    <row r="26" spans="1:3" ht="15" customHeight="1" x14ac:dyDescent="0.25">
      <c r="B26" s="15" t="s">
        <v>48</v>
      </c>
      <c r="C26" s="45">
        <v>2.6800000000000001E-2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2.62903804696573</v>
      </c>
    </row>
    <row r="38" spans="1:5" ht="15" customHeight="1" x14ac:dyDescent="0.25">
      <c r="B38" s="11" t="s">
        <v>35</v>
      </c>
      <c r="C38" s="43">
        <v>4.9307221976190201</v>
      </c>
      <c r="D38" s="12"/>
      <c r="E38" s="13"/>
    </row>
    <row r="39" spans="1:5" ht="15" customHeight="1" x14ac:dyDescent="0.25">
      <c r="B39" s="11" t="s">
        <v>61</v>
      </c>
      <c r="C39" s="43">
        <v>5.7674185909230404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3.7531629720000002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5.0517000000000001E-3</v>
      </c>
      <c r="D45" s="12"/>
    </row>
    <row r="46" spans="1:5" ht="15.75" customHeight="1" x14ac:dyDescent="0.25">
      <c r="B46" s="11" t="s">
        <v>51</v>
      </c>
      <c r="C46" s="45">
        <v>5.4944800000000002E-2</v>
      </c>
      <c r="D46" s="12"/>
    </row>
    <row r="47" spans="1:5" ht="15.75" customHeight="1" x14ac:dyDescent="0.25">
      <c r="B47" s="11" t="s">
        <v>59</v>
      </c>
      <c r="C47" s="45">
        <v>3.3364400000000002E-2</v>
      </c>
      <c r="D47" s="12"/>
      <c r="E47" s="13"/>
    </row>
    <row r="48" spans="1:5" ht="15" customHeight="1" x14ac:dyDescent="0.25">
      <c r="B48" s="11" t="s">
        <v>58</v>
      </c>
      <c r="C48" s="46">
        <v>0.90663910000000003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0.65602400000000005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5.8061866999999899E-2</v>
      </c>
    </row>
    <row r="63" spans="1:4" ht="15.75" customHeight="1" x14ac:dyDescent="0.3">
      <c r="A63" s="4"/>
    </row>
  </sheetData>
  <sheetProtection algorithmName="SHA-512" hashValue="796lxfYA9DpmGTTZ9qSOH78PL/jsGG+fCmrqetnMLsn9cFiVSXIndDzZ0E4Yv6V1YFl8ofca/KGOegyO2OWdUA==" saltValue="Ep2pXuu0rkFdRtMDXO/Y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87.39822860468739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40.538396857225337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874.83688528420214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8.6803164574109992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13.67069630102125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13.67069630102125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13.67069630102125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13.67069630102125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13.67069630102125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13.67069630102125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1.3774621009165959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20.029543337029391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20.029543337029391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91.743451097569121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23.936529507758561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4.6909106979920177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19.231364691512582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180.67794505128731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2.06475002220103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3.0253476710734959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0.9048222462319031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3.9942731514207441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IlEuMLraDSD6XQ2Jrn2IVPQp9hjdSvadyDkg2qsnw9YXKXxgoEmOxtcONqwXe0I/yhz0wp8UgVrajD+ViyNXXg==" saltValue="GT5D+/hUITdj95cDt4u1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Tn+1Be/faePAjqM7H3Wc4W6dfxcdhLsiw5LAJQoq/yzoGtcag1lAnkeD5Om/SpIqI7BRZUp/KzoRRt4yx1TrYg==" saltValue="QYDUanr/8UZKWt8nP0omF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NakE3oyvZi1vm08emh4Sm/2kMVDkAD8/D3Z6820UVqsKAZ8+eQuli68sABMzmTI8aTFpvQLlIoDT77TDfWquYg==" saltValue="RDu6aGlCQS8d0F+G39AKF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207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E6Ro2cxC7TcqficWxumkDV+slfQNB0y+FXHUxuKMUbLEFT6RJ0yrs/C+86X77D/cApRV1DkRwEFj0uzMpsSMNQ==" saltValue="SMxiSidufLWnU2hvD+2T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0.78299999999999992</v>
      </c>
      <c r="I18" s="60">
        <f>frac_PW_health_facility</f>
        <v>0.78299999999999992</v>
      </c>
      <c r="J18" s="60">
        <f>frac_PW_health_facility</f>
        <v>0.78299999999999992</v>
      </c>
      <c r="K18" s="60">
        <f>frac_PW_health_facility</f>
        <v>0.78299999999999992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4.3175231182999992E-2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1.8503670506999994E-2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2.6433815009999993E-2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kjfEYGL8KuM0pz/C1w8lGeGMZn1Hik1aXVvqvGUDsGCZVr4KIwlbst+eASgwBvZJm70HommMzV2RHbQinHEtEQ==" saltValue="9zuWrQvgzgpFxZMf5bwza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0HDMeIvmHNzn/5UJ53tRNMCTlEDdJwYOaxlcCLOiELzTGaKS0TeebjicNRhrtNqs2PeZs2YYimOeSedd1zEtiQ==" saltValue="1EKLdTeXDoNOny+P3/6Qz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+A7XcVCMKcShSxzeQJS70fqyXQCPtAyRh4MZ6tus+pmcRfdtd/wjUxEy79wlr+eAHGd/Mqiq+RCDiFFTkIHP7Q==" saltValue="2r4LOWJkuITyKaJtnCkkh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bvsck7yn5kSUQ8z2nXfJCuVnwr1qBfzHtAQ3xahBow9uk7RBCSt2gNpKftXldsB++YJqWd2L0Zw5MsWX3SsGA==" saltValue="8QK1HtrCgrMq6DmZaM7qB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56nu/fdupG/Zv5S19VZpxMdIbtdwpY/If5NR54o+ND+PdeOcA0NruoY52IQUaA41uAdNK9YvtmJu4FvAslt1Q==" saltValue="mqSypy10UNad4LTUvV3Kz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9y2tQXyo7bqqJMXuCRnCJJEXjHqNhzqQE2SLYsDoKFS+4rM5rgw+vUdowFGqkj3BGpO82AL53w21JXb1vCdhGA==" saltValue="kqLY95UnUS1ewSpwfPhUS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1682011.0316000001</v>
      </c>
      <c r="C2" s="49">
        <v>3530000</v>
      </c>
      <c r="D2" s="49">
        <v>7161000</v>
      </c>
      <c r="E2" s="49">
        <v>1016000</v>
      </c>
      <c r="F2" s="49">
        <v>615000</v>
      </c>
      <c r="G2" s="17">
        <f t="shared" ref="G2:G11" si="0">C2+D2+E2+F2</f>
        <v>12322000</v>
      </c>
      <c r="H2" s="17">
        <f t="shared" ref="H2:H11" si="1">(B2 + stillbirth*B2/(1000-stillbirth))/(1-abortion)</f>
        <v>1918576.9040680099</v>
      </c>
      <c r="I2" s="17">
        <f t="shared" ref="I2:I11" si="2">G2-H2</f>
        <v>10403423.09593199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1645441.4987999999</v>
      </c>
      <c r="C3" s="50">
        <v>3615000</v>
      </c>
      <c r="D3" s="50">
        <v>6887000</v>
      </c>
      <c r="E3" s="50">
        <v>1020000</v>
      </c>
      <c r="F3" s="50">
        <v>657000</v>
      </c>
      <c r="G3" s="17">
        <f t="shared" si="0"/>
        <v>12179000</v>
      </c>
      <c r="H3" s="17">
        <f t="shared" si="1"/>
        <v>1876864.0616998496</v>
      </c>
      <c r="I3" s="17">
        <f t="shared" si="2"/>
        <v>10302135.938300151</v>
      </c>
    </row>
    <row r="4" spans="1:9" ht="15.75" customHeight="1" x14ac:dyDescent="0.25">
      <c r="A4" s="5">
        <f t="shared" si="3"/>
        <v>2023</v>
      </c>
      <c r="B4" s="49">
        <v>1608671.6584000001</v>
      </c>
      <c r="C4" s="50">
        <v>3694000</v>
      </c>
      <c r="D4" s="50">
        <v>6724000</v>
      </c>
      <c r="E4" s="50">
        <v>1020000</v>
      </c>
      <c r="F4" s="50">
        <v>701000</v>
      </c>
      <c r="G4" s="17">
        <f t="shared" si="0"/>
        <v>12139000</v>
      </c>
      <c r="H4" s="17">
        <f t="shared" si="1"/>
        <v>1834922.7395370568</v>
      </c>
      <c r="I4" s="17">
        <f t="shared" si="2"/>
        <v>10304077.260462943</v>
      </c>
    </row>
    <row r="5" spans="1:9" ht="15.75" customHeight="1" x14ac:dyDescent="0.25">
      <c r="A5" s="5">
        <f t="shared" si="3"/>
        <v>2024</v>
      </c>
      <c r="B5" s="49">
        <v>1571687.7788</v>
      </c>
      <c r="C5" s="50">
        <v>3790000</v>
      </c>
      <c r="D5" s="50">
        <v>6645000</v>
      </c>
      <c r="E5" s="50">
        <v>1018000</v>
      </c>
      <c r="F5" s="50">
        <v>747000</v>
      </c>
      <c r="G5" s="17">
        <f t="shared" si="0"/>
        <v>12200000</v>
      </c>
      <c r="H5" s="17">
        <f t="shared" si="1"/>
        <v>1792737.2747033956</v>
      </c>
      <c r="I5" s="17">
        <f t="shared" si="2"/>
        <v>10407262.725296605</v>
      </c>
    </row>
    <row r="6" spans="1:9" ht="15.75" customHeight="1" x14ac:dyDescent="0.25">
      <c r="A6" s="5">
        <f t="shared" si="3"/>
        <v>2025</v>
      </c>
      <c r="B6" s="49">
        <v>1534500.4380000001</v>
      </c>
      <c r="C6" s="50">
        <v>3913000</v>
      </c>
      <c r="D6" s="50">
        <v>6632000</v>
      </c>
      <c r="E6" s="50">
        <v>1019000</v>
      </c>
      <c r="F6" s="50">
        <v>790000</v>
      </c>
      <c r="G6" s="17">
        <f t="shared" si="0"/>
        <v>12354000</v>
      </c>
      <c r="H6" s="17">
        <f t="shared" si="1"/>
        <v>1750319.7329380971</v>
      </c>
      <c r="I6" s="17">
        <f t="shared" si="2"/>
        <v>10603680.267061902</v>
      </c>
    </row>
    <row r="7" spans="1:9" ht="15.75" customHeight="1" x14ac:dyDescent="0.25">
      <c r="A7" s="5">
        <f t="shared" si="3"/>
        <v>2026</v>
      </c>
      <c r="B7" s="49">
        <v>1507675.1151999999</v>
      </c>
      <c r="C7" s="50">
        <v>4056000</v>
      </c>
      <c r="D7" s="50">
        <v>6684000</v>
      </c>
      <c r="E7" s="50">
        <v>1023000</v>
      </c>
      <c r="F7" s="50">
        <v>833000</v>
      </c>
      <c r="G7" s="17">
        <f t="shared" si="0"/>
        <v>12596000</v>
      </c>
      <c r="H7" s="17">
        <f t="shared" si="1"/>
        <v>1719721.5716886476</v>
      </c>
      <c r="I7" s="17">
        <f t="shared" si="2"/>
        <v>10876278.428311352</v>
      </c>
    </row>
    <row r="8" spans="1:9" ht="15.75" customHeight="1" x14ac:dyDescent="0.25">
      <c r="A8" s="5">
        <f t="shared" si="3"/>
        <v>2027</v>
      </c>
      <c r="B8" s="49">
        <v>1480584.4916000001</v>
      </c>
      <c r="C8" s="50">
        <v>4221000</v>
      </c>
      <c r="D8" s="50">
        <v>6808000</v>
      </c>
      <c r="E8" s="50">
        <v>1030000</v>
      </c>
      <c r="F8" s="50">
        <v>875000</v>
      </c>
      <c r="G8" s="17">
        <f t="shared" si="0"/>
        <v>12934000</v>
      </c>
      <c r="H8" s="17">
        <f t="shared" si="1"/>
        <v>1688820.7964979417</v>
      </c>
      <c r="I8" s="17">
        <f t="shared" si="2"/>
        <v>11245179.203502059</v>
      </c>
    </row>
    <row r="9" spans="1:9" ht="15.75" customHeight="1" x14ac:dyDescent="0.25">
      <c r="A9" s="5">
        <f t="shared" si="3"/>
        <v>2028</v>
      </c>
      <c r="B9" s="49">
        <v>1453225.6584000001</v>
      </c>
      <c r="C9" s="50">
        <v>4385000</v>
      </c>
      <c r="D9" s="50">
        <v>6989000</v>
      </c>
      <c r="E9" s="50">
        <v>1041000</v>
      </c>
      <c r="F9" s="50">
        <v>915000</v>
      </c>
      <c r="G9" s="17">
        <f t="shared" si="0"/>
        <v>13330000</v>
      </c>
      <c r="H9" s="17">
        <f t="shared" si="1"/>
        <v>1657614.0894587857</v>
      </c>
      <c r="I9" s="17">
        <f t="shared" si="2"/>
        <v>11672385.910541214</v>
      </c>
    </row>
    <row r="10" spans="1:9" ht="15.75" customHeight="1" x14ac:dyDescent="0.25">
      <c r="A10" s="5">
        <f t="shared" si="3"/>
        <v>2029</v>
      </c>
      <c r="B10" s="49">
        <v>1425627.2575999999</v>
      </c>
      <c r="C10" s="50">
        <v>4515000</v>
      </c>
      <c r="D10" s="50">
        <v>7201000</v>
      </c>
      <c r="E10" s="50">
        <v>1056000</v>
      </c>
      <c r="F10" s="50">
        <v>947000</v>
      </c>
      <c r="G10" s="17">
        <f t="shared" si="0"/>
        <v>13719000</v>
      </c>
      <c r="H10" s="17">
        <f t="shared" si="1"/>
        <v>1626134.1209155805</v>
      </c>
      <c r="I10" s="17">
        <f t="shared" si="2"/>
        <v>12092865.879084419</v>
      </c>
    </row>
    <row r="11" spans="1:9" ht="15.75" customHeight="1" x14ac:dyDescent="0.25">
      <c r="A11" s="5">
        <f t="shared" si="3"/>
        <v>2030</v>
      </c>
      <c r="B11" s="49">
        <v>1397837.12</v>
      </c>
      <c r="C11" s="50">
        <v>4590000</v>
      </c>
      <c r="D11" s="50">
        <v>7430000</v>
      </c>
      <c r="E11" s="50">
        <v>1077000</v>
      </c>
      <c r="F11" s="50">
        <v>970000</v>
      </c>
      <c r="G11" s="17">
        <f t="shared" si="0"/>
        <v>14067000</v>
      </c>
      <c r="H11" s="17">
        <f t="shared" si="1"/>
        <v>1594435.4488150096</v>
      </c>
      <c r="I11" s="17">
        <f t="shared" si="2"/>
        <v>12472564.55118499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LimhJSd9fFBnO/vlNfNuE5/HEmqSg3efrW1tUG7Ra14Wpf0w+Hyqi+CU66omD9uiMc3OeMf+bcsjXo1pvu/yg==" saltValue="Z/lh+Qz0NawFZ6NwaA+Kh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1.9911767893976198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1.9911767893976198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1.7320095541857603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1.7320095541857603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1.6548846644234276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1.6548846644234276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1.4836491697298775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1.4836491697298775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2.3628680854217272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2.3628680854217272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2.0065131370054203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2.0065131370054203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seawK+FGoj7nwjP3Rrpd4uA1UzFNuelfrQ0mIxMHNTFJK4LWUaF2IKENqmqup7U1tm89gOeX8m/Tv98I3OTH3Q==" saltValue="wgqJ29Fi30JR7fyE3o909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PURGMx1ikF3sOIzf4NcQ4r6qg9Ee0Pdzjxc5GqvMDxh91LTeBBAwQSZCZmrykZFmNRGg1Y28r4lDMvoteZga4g==" saltValue="wJq3RBXrc9imUhVYJVUr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Lv/KU49VQcYGjyzoXnA8zlt6ITMpydGR9dtqPjmYOeNx5Gj32VjORUDta6IFHoGMWTSycAG7k5GKXLKsYruZXw==" saltValue="40FLEu17DcZws3+wF3sE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0.61180546602946062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0.61180546602946062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0.41056784720494943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0.41056784720494943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0.83398602669595534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0.83398602669595534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0.83398602669595534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0.83398602669595534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0.91067386012528218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0.91067386012528218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0.89963526866308052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0.89963526866308052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0.89963526866308052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0.89963526866308052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jLmbACCaO+sbn6Ldk3V2O+9efd5+XU4ZiubgC/pc+uO+s4N0gS/OiX7NwhRYU8Js67s5eLskw+9h/nBy9mVxDQ==" saltValue="hWIarDAObu/5qI1N6Cc8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rb4Bh1xjomeFYNIJSU2phFoS0/90WaywNFfofda0PwQ6ZKe/82WbELnGYL3Diw59Yd6IootzcDoZQDBEnxZG3w==" saltValue="GzzRdf+K9JEcK3CohHxd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0.64147400050660497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0.68571713596455974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0.68571713596455974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0.66150870406189555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0.66150870406189555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0.66150870406189555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0.66150870406189555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0.66355858886859564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0.66355858886859564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0.66355858886859564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0.66355858886859564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0.7356732863203943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0.7724161180373913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0.7724161180373913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0.75247524752475248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0.75247524752475248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0.75247524752475248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0.75247524752475248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0.75417895771878085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0.75417895771878085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0.75417895771878085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0.44958403960640808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0.49901320738358046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0.49901320738358046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0.47150735294117641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0.47150735294117641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0.47150735294117641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0.47150735294117641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0.47379258276327535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0.47379258276327535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0.47379258276327535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0.47379258276327535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0.61883438653188783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0.6644097285777808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0.6644097285777808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0.63942307692307676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0.63942307692307676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0.63942307692307676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0.63942307692307676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0.6415342334807026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0.6415342334807026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0.6415342334807026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0.6415342334807026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0.95744229587171759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0.96483170986907296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0.96483170986907296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0.96089676746611041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0.96089676746611041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0.96089676746611041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0.96089676746611041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0.96123980929986186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0.96123980929986186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0.96123980929986186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0.96123980929986186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0.88890976208283512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0.90704336865495916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0.90704336865495916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0.89733059548254623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0.89733059548254623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0.89733059548254623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0.89733059548254623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0.89817219082531452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0.89817219082531452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0.89817219082531452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0.89817219082531452</v>
      </c>
    </row>
  </sheetData>
  <sheetProtection algorithmName="SHA-512" hashValue="VrVM9BcLJhCOHYE9Ijzl/Ghsa8F/IN1znjOMT//QOi9HJ1B2kflE11ObZvzwtqXqdLhhAHBtan3heH7FwBWgCQ==" saltValue="RfkRQvW+XknFCls6ug+I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0.85429455033573121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0.85747173009233513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0.85835006609567976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0.85850495335986632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0.85103111337937987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0.85494925989764325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0.85734875278387579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0.85778087912449508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0.76886509530215807</v>
      </c>
      <c r="E10" s="90">
        <f>E3*0.9</f>
        <v>0.77172455708310161</v>
      </c>
      <c r="F10" s="90">
        <f>F3*0.9</f>
        <v>0.77251505948611177</v>
      </c>
      <c r="G10" s="90">
        <f>G3*0.9</f>
        <v>0.77265445802387966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0.76592800204144185</v>
      </c>
      <c r="E12" s="90">
        <f>E5*0.9</f>
        <v>0.76945433390787898</v>
      </c>
      <c r="F12" s="90">
        <f>F5*0.9</f>
        <v>0.77161387750548827</v>
      </c>
      <c r="G12" s="90">
        <f>G5*0.9</f>
        <v>0.77200279121204562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0.89700927785251783</v>
      </c>
      <c r="E17" s="90">
        <f>E3*1.05</f>
        <v>0.90034531659695194</v>
      </c>
      <c r="F17" s="90">
        <f>F3*1.05</f>
        <v>0.90126756940046382</v>
      </c>
      <c r="G17" s="90">
        <f>G3*1.05</f>
        <v>0.90143020102785965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0.89358266904834893</v>
      </c>
      <c r="E19" s="90">
        <f>E5*1.05</f>
        <v>0.89769672289252544</v>
      </c>
      <c r="F19" s="90">
        <f>F5*1.05</f>
        <v>0.90021619042306966</v>
      </c>
      <c r="G19" s="90">
        <f>G5*1.05</f>
        <v>0.90066992308071991</v>
      </c>
    </row>
  </sheetData>
  <sheetProtection algorithmName="SHA-512" hashValue="rSwpZ6R4+/mOqi2Dww+U4a9ugeZTiYKelySV7N2KkSdpI3Qcz5xMrP3woCgH/N+X+Jld7dbtzQB1VeD26V0JUw==" saltValue="vbYjYuriXmFYwdWue99+r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RsVB/ROFdkVqIRKpyORSa2zc5Yw04f7iR4wMWNXbkwHpOcPWfcrDRjXZ2BGhCvi5dfovuzWtetQDxTjeF0ZREQ==" saltValue="Ce6LS+Xe2uma06f3xHXD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v+krxQrOyyn5I3K49dtt0AAdVNvOi3wGX+H1vMnSRoeN8WOue1pF81X0fy5361W/j74wc1N07/iQKHOhluVhLQ==" saltValue="qtUxxEiddvuThdIm0Loa4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5.9514522618874223E-2</v>
      </c>
    </row>
    <row r="5" spans="1:8" ht="15.75" customHeight="1" x14ac:dyDescent="0.25">
      <c r="B5" s="19" t="s">
        <v>95</v>
      </c>
      <c r="C5" s="101">
        <v>1.8469842023606482E-2</v>
      </c>
    </row>
    <row r="6" spans="1:8" ht="15.75" customHeight="1" x14ac:dyDescent="0.25">
      <c r="B6" s="19" t="s">
        <v>91</v>
      </c>
      <c r="C6" s="101">
        <v>0.1162910502421009</v>
      </c>
    </row>
    <row r="7" spans="1:8" ht="15.75" customHeight="1" x14ac:dyDescent="0.25">
      <c r="B7" s="19" t="s">
        <v>96</v>
      </c>
      <c r="C7" s="101">
        <v>0.41436868182985859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0.29560917673140791</v>
      </c>
    </row>
    <row r="10" spans="1:8" ht="15.75" customHeight="1" x14ac:dyDescent="0.25">
      <c r="B10" s="19" t="s">
        <v>94</v>
      </c>
      <c r="C10" s="101">
        <v>9.5746726554151729E-2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1.5082096083218449E-2</v>
      </c>
      <c r="D14" s="55">
        <v>1.5082096083218449E-2</v>
      </c>
      <c r="E14" s="55">
        <v>1.5082096083218449E-2</v>
      </c>
      <c r="F14" s="55">
        <v>1.5082096083218449E-2</v>
      </c>
    </row>
    <row r="15" spans="1:8" ht="15.75" customHeight="1" x14ac:dyDescent="0.25">
      <c r="B15" s="19" t="s">
        <v>102</v>
      </c>
      <c r="C15" s="101">
        <v>0.10885323608677901</v>
      </c>
      <c r="D15" s="101">
        <v>0.10885323608677901</v>
      </c>
      <c r="E15" s="101">
        <v>0.10885323608677901</v>
      </c>
      <c r="F15" s="101">
        <v>0.10885323608677901</v>
      </c>
    </row>
    <row r="16" spans="1:8" ht="15.75" customHeight="1" x14ac:dyDescent="0.25">
      <c r="B16" s="19" t="s">
        <v>2</v>
      </c>
      <c r="C16" s="101">
        <v>2.0533523178915901E-2</v>
      </c>
      <c r="D16" s="101">
        <v>2.0533523178915901E-2</v>
      </c>
      <c r="E16" s="101">
        <v>2.0533523178915901E-2</v>
      </c>
      <c r="F16" s="101">
        <v>2.0533523178915901E-2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4.9271840352756403E-3</v>
      </c>
      <c r="D19" s="101">
        <v>4.9271840352756403E-3</v>
      </c>
      <c r="E19" s="101">
        <v>4.9271840352756403E-3</v>
      </c>
      <c r="F19" s="101">
        <v>4.9271840352756403E-3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0.1696568098771136</v>
      </c>
      <c r="D21" s="101">
        <v>0.1696568098771136</v>
      </c>
      <c r="E21" s="101">
        <v>0.1696568098771136</v>
      </c>
      <c r="F21" s="101">
        <v>0.1696568098771136</v>
      </c>
    </row>
    <row r="22" spans="1:8" ht="15.75" customHeight="1" x14ac:dyDescent="0.25">
      <c r="B22" s="19" t="s">
        <v>99</v>
      </c>
      <c r="C22" s="101">
        <v>0.68094715073869738</v>
      </c>
      <c r="D22" s="101">
        <v>0.68094715073869738</v>
      </c>
      <c r="E22" s="101">
        <v>0.68094715073869738</v>
      </c>
      <c r="F22" s="101">
        <v>0.68094715073869738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5.4251238E-2</v>
      </c>
    </row>
    <row r="27" spans="1:8" ht="15.75" customHeight="1" x14ac:dyDescent="0.25">
      <c r="B27" s="19" t="s">
        <v>89</v>
      </c>
      <c r="C27" s="101">
        <v>5.8146800999999977E-2</v>
      </c>
    </row>
    <row r="28" spans="1:8" ht="15.75" customHeight="1" x14ac:dyDescent="0.25">
      <c r="B28" s="19" t="s">
        <v>103</v>
      </c>
      <c r="C28" s="101">
        <v>0.119033663</v>
      </c>
    </row>
    <row r="29" spans="1:8" ht="15.75" customHeight="1" x14ac:dyDescent="0.25">
      <c r="B29" s="19" t="s">
        <v>86</v>
      </c>
      <c r="C29" s="101">
        <v>0.13263193700000001</v>
      </c>
    </row>
    <row r="30" spans="1:8" ht="15.75" customHeight="1" x14ac:dyDescent="0.25">
      <c r="B30" s="19" t="s">
        <v>4</v>
      </c>
      <c r="C30" s="101">
        <v>7.9118254999999998E-2</v>
      </c>
    </row>
    <row r="31" spans="1:8" ht="15.75" customHeight="1" x14ac:dyDescent="0.25">
      <c r="B31" s="19" t="s">
        <v>80</v>
      </c>
      <c r="C31" s="101">
        <v>6.4364179999999993E-2</v>
      </c>
    </row>
    <row r="32" spans="1:8" ht="15.75" customHeight="1" x14ac:dyDescent="0.25">
      <c r="B32" s="19" t="s">
        <v>85</v>
      </c>
      <c r="C32" s="101">
        <v>0.129985237</v>
      </c>
    </row>
    <row r="33" spans="2:3" ht="15.75" customHeight="1" x14ac:dyDescent="0.25">
      <c r="B33" s="19" t="s">
        <v>100</v>
      </c>
      <c r="C33" s="101">
        <v>0.123796236</v>
      </c>
    </row>
    <row r="34" spans="2:3" ht="15.75" customHeight="1" x14ac:dyDescent="0.25">
      <c r="B34" s="19" t="s">
        <v>87</v>
      </c>
      <c r="C34" s="101">
        <v>0.23867245300000001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8Y8rUb55e1qU6uQabLYtd1xr7UQFlKADMKxGWJWarLEXP+PFZORHkbPMHVeqHe63ZtxW0B3DmsJubW7HRlaY4g==" saltValue="hI4FxplIB5KMMIhTNpoVA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110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106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107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119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0.32705093667774998</v>
      </c>
      <c r="D14" s="54">
        <v>0.304200778575</v>
      </c>
      <c r="E14" s="54">
        <v>0.304200778575</v>
      </c>
      <c r="F14" s="54">
        <v>0.151503929698</v>
      </c>
      <c r="G14" s="54">
        <v>0.151503929698</v>
      </c>
      <c r="H14" s="45">
        <v>0.24</v>
      </c>
      <c r="I14" s="55">
        <v>0.24</v>
      </c>
      <c r="J14" s="55">
        <v>0.24</v>
      </c>
      <c r="K14" s="55">
        <v>0.24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0.21455326368308428</v>
      </c>
      <c r="D15" s="52">
        <f t="shared" si="0"/>
        <v>0.19956301156388581</v>
      </c>
      <c r="E15" s="52">
        <f t="shared" si="0"/>
        <v>0.19956301156388581</v>
      </c>
      <c r="F15" s="52">
        <f t="shared" si="0"/>
        <v>9.9390213976200764E-2</v>
      </c>
      <c r="G15" s="52">
        <f t="shared" si="0"/>
        <v>9.9390213976200764E-2</v>
      </c>
      <c r="H15" s="52">
        <f t="shared" si="0"/>
        <v>0.15744576000000002</v>
      </c>
      <c r="I15" s="52">
        <f t="shared" si="0"/>
        <v>0.15744576000000002</v>
      </c>
      <c r="J15" s="52">
        <f t="shared" si="0"/>
        <v>0.15744576000000002</v>
      </c>
      <c r="K15" s="52">
        <f t="shared" si="0"/>
        <v>0.15744576000000002</v>
      </c>
      <c r="L15" s="52">
        <f t="shared" si="0"/>
        <v>0.15285359200000001</v>
      </c>
      <c r="M15" s="52">
        <f t="shared" si="0"/>
        <v>0.15285359200000001</v>
      </c>
      <c r="N15" s="52">
        <f t="shared" si="0"/>
        <v>0.15285359200000001</v>
      </c>
      <c r="O15" s="52">
        <f t="shared" si="0"/>
        <v>0.15285359200000001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vXJtUnLP4dnkK/g3Dp0phJqgu51VqonkLHt/HR8fceobocu9zY86pfsZdP6FO/j0Qg4+8Lf6vsmNBSpJio0gw==" saltValue="EEG2uU8OTGb34xGjmGYO+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0.43501501852123098</v>
      </c>
      <c r="D2" s="53">
        <v>0.23498266272916701</v>
      </c>
      <c r="E2" s="53"/>
      <c r="F2" s="53"/>
      <c r="G2" s="53"/>
    </row>
    <row r="3" spans="1:7" x14ac:dyDescent="0.25">
      <c r="B3" s="3" t="s">
        <v>127</v>
      </c>
      <c r="C3" s="53">
        <v>0.2763713716074</v>
      </c>
      <c r="D3" s="53">
        <v>0.288356971458333</v>
      </c>
      <c r="E3" s="53"/>
      <c r="F3" s="53"/>
      <c r="G3" s="53"/>
    </row>
    <row r="4" spans="1:7" x14ac:dyDescent="0.25">
      <c r="B4" s="3" t="s">
        <v>126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/>
    </row>
    <row r="5" spans="1:7" x14ac:dyDescent="0.25">
      <c r="B5" s="3" t="s">
        <v>125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PVjZkUjT8NXqb1lozLOTa6w2CpGNNMeSg32dfg0042CDZQa5TiMt3j10n0jH3Wl0n6+7KGawvuRGQY81GIQGWg==" saltValue="w2j6vf8rUzxfTIrhcrAJ1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6//RaPw6edCA0RBGu3gNGMHcXOoiw95jNklwfm0wROdjNv1XQSLWNlv4IB5T9UUZ+NvdnQWH0g5wnh2kPMfEmg==" saltValue="YPkvZAQJvq1/gZzK0UyWR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J7NHWRH2bYWZfk77wnBNrjzn/lvBpVjMoUTTov3GMRdC8SKgzDwpSbEW51MN3Z8xYYf8H5dAv+CXwSufsewSxg==" saltValue="/ixtL9Ej4jqxC+e/b4u8q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fXXnTetwT1mxiATKJUOMBDVU29IP/EaOwz4ahxCf+saSY0xKpaoqtp7POTpQnYmmjbx7mQ143uGxVPep8ZV/jQ==" saltValue="0TDBkZHJjrykoqXSeAQXM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M3eqj4D2R4sIQQQ/JcG/TolOD7L8YWELAjM9FJoJud9/fCapUNGOaAZVLa42Pi93HwIp/702qIPyZudMQwVmdA==" saltValue="xe2Ms2DXs5nzFrIXBlVij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2024-03-15T02:29:58Z</dcterms:modified>
</cp:coreProperties>
</file>