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69F3CE3-62E0-4855-AB07-19118E1127D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D19" i="26"/>
  <c r="C19" i="26"/>
  <c r="C17" i="26"/>
  <c r="C12" i="26"/>
  <c r="C10" i="26"/>
  <c r="G5" i="26"/>
  <c r="G12" i="26" s="1"/>
  <c r="F5" i="26"/>
  <c r="F19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35" i="2"/>
  <c r="A33" i="2"/>
  <c r="A27" i="2"/>
  <c r="A26" i="2"/>
  <c r="A25" i="2"/>
  <c r="A24" i="2"/>
  <c r="A19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A2" i="2"/>
  <c r="A36" i="2" s="1"/>
  <c r="C33" i="1"/>
  <c r="C20" i="1"/>
  <c r="E10" i="26" l="1"/>
  <c r="G17" i="26"/>
  <c r="A3" i="2"/>
  <c r="A21" i="2"/>
  <c r="A34" i="2"/>
  <c r="F10" i="26"/>
  <c r="F12" i="26"/>
  <c r="A17" i="2"/>
  <c r="A29" i="2"/>
  <c r="A39" i="2"/>
  <c r="I2" i="2"/>
  <c r="A18" i="2"/>
  <c r="A32" i="2"/>
  <c r="A14" i="2"/>
  <c r="A22" i="2"/>
  <c r="A30" i="2"/>
  <c r="A38" i="2"/>
  <c r="A40" i="2"/>
  <c r="D10" i="26"/>
  <c r="E19" i="26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<sst xmlns="http://schemas.openxmlformats.org/spreadsheetml/2006/main" count="2092" uniqueCount="341">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</sst>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101885.40625</v>
      </c>
    </row>
    <row r="8" spans="1:3" ht="15" customHeight="1" x14ac:dyDescent="0.25">
      <c r="B8" s="5" t="s">
        <v>44</v>
      </c>
      <c r="C8" s="44">
        <v>0.251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0.68900000000000006</v>
      </c>
    </row>
    <row r="12" spans="1:3" ht="15" customHeight="1" x14ac:dyDescent="0.25">
      <c r="B12" s="5" t="s">
        <v>41</v>
      </c>
      <c r="C12" s="45">
        <v>0.79</v>
      </c>
    </row>
    <row r="13" spans="1:3" ht="15" customHeight="1" x14ac:dyDescent="0.25">
      <c r="B13" s="5" t="s">
        <v>62</v>
      </c>
      <c r="C13" s="45">
        <v>0.62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7.0400000000000004E-2</v>
      </c>
    </row>
    <row r="24" spans="1:3" ht="15" customHeight="1" x14ac:dyDescent="0.25">
      <c r="B24" s="15" t="s">
        <v>46</v>
      </c>
      <c r="C24" s="45">
        <v>0.48080000000000001</v>
      </c>
    </row>
    <row r="25" spans="1:3" ht="15" customHeight="1" x14ac:dyDescent="0.25">
      <c r="B25" s="15" t="s">
        <v>47</v>
      </c>
      <c r="C25" s="45">
        <v>0.35560000000000003</v>
      </c>
    </row>
    <row r="26" spans="1:3" ht="15" customHeight="1" x14ac:dyDescent="0.25">
      <c r="B26" s="15" t="s">
        <v>48</v>
      </c>
      <c r="C26" s="45">
        <v>9.3200000000000005E-2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0.22272866450000001</v>
      </c>
    </row>
    <row r="30" spans="1:3" ht="14.25" customHeight="1" x14ac:dyDescent="0.25">
      <c r="B30" s="25" t="s">
        <v>63</v>
      </c>
      <c r="C30" s="99">
        <v>0.11672141079999999</v>
      </c>
    </row>
    <row r="31" spans="1:3" ht="14.25" customHeight="1" x14ac:dyDescent="0.25">
      <c r="B31" s="25" t="s">
        <v>10</v>
      </c>
      <c r="C31" s="99">
        <v>0.1612750433</v>
      </c>
    </row>
    <row r="32" spans="1:3" ht="14.25" customHeight="1" x14ac:dyDescent="0.25">
      <c r="B32" s="25" t="s">
        <v>11</v>
      </c>
      <c r="C32" s="99">
        <v>0.49927488139999998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8.2313988469173704</v>
      </c>
    </row>
    <row r="38" spans="1:5" ht="15" customHeight="1" x14ac:dyDescent="0.25">
      <c r="B38" s="11" t="s">
        <v>35</v>
      </c>
      <c r="C38" s="43">
        <v>16.821474809943801</v>
      </c>
      <c r="D38" s="12"/>
      <c r="E38" s="13"/>
    </row>
    <row r="39" spans="1:5" ht="15" customHeight="1" x14ac:dyDescent="0.25">
      <c r="B39" s="11" t="s">
        <v>61</v>
      </c>
      <c r="C39" s="43">
        <v>19.668042471982101</v>
      </c>
      <c r="D39" s="12"/>
      <c r="E39" s="12"/>
    </row>
    <row r="40" spans="1:5" ht="15" customHeight="1" x14ac:dyDescent="0.25">
      <c r="B40" s="11" t="s">
        <v>36</v>
      </c>
      <c r="C40" s="100">
        <v>1.04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10.06249378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6.1034000000000001E-3</v>
      </c>
      <c r="D45" s="12"/>
    </row>
    <row r="46" spans="1:5" ht="15.75" customHeight="1" x14ac:dyDescent="0.25">
      <c r="B46" s="11" t="s">
        <v>51</v>
      </c>
      <c r="C46" s="45">
        <v>7.2153300000000004E-2</v>
      </c>
      <c r="D46" s="12"/>
    </row>
    <row r="47" spans="1:5" ht="15.75" customHeight="1" x14ac:dyDescent="0.25">
      <c r="B47" s="11" t="s">
        <v>59</v>
      </c>
      <c r="C47" s="45">
        <v>8.8595699999999999E-2</v>
      </c>
      <c r="D47" s="12"/>
      <c r="E47" s="13"/>
    </row>
    <row r="48" spans="1:5" ht="15" customHeight="1" x14ac:dyDescent="0.25">
      <c r="B48" s="11" t="s">
        <v>58</v>
      </c>
      <c r="C48" s="46">
        <v>0.8331476000000001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0.54101599999999994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2r+v4klNDQgFM6ayhTXlE9zsBofMjw3inFIBPMgQjA2i8pwO8Gkrmes1NvW7pq5pufvBmSLDQMi/MLJon6EvYg==" saltValue="gYcVsgT7VF++pas3A4I0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44.388781579401957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44.84912601313826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200.54836433279559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0.94987178533966066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14.37418788225863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14.37418788225863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14.37418788225863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14.37418788225863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14.37418788225863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14.37418788225863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0.42998861651827419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4.6877241811456267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4.6877241811456267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0.29399999999999998</v>
      </c>
      <c r="C21" s="98">
        <v>0.95</v>
      </c>
      <c r="D21" s="56">
        <v>8.3654863902487371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24.603396778891561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4.7742338241318913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20.640466451977151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0.377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82.515341030888564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4.6956398181241168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0.88473850018384426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0.335283536272378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7.400000000000001E-2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5.5596741637734697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0.36899999999999999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3ZqwOlcaVUtaPmiCQvAXqVQHmjsAq14PEyoy2bTYmhT0Yvvpxo1AX1XweeEFT+6GmzKWa7ZEoLVZVtfCUtTVA==" saltValue="IcsJQo6QZVgwQ9FTfjk7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eIItD1Vrmuh2M/IwcoJGOz/uJ7NTjUXar1l5rIXZA3Wn7ERxZ8knfdIsDl+myPq7tFlBWPshgvFPKdXDbT9OtQ==" saltValue="ZLfV9eJh8cp4CLIYVwM8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QrI9RBHJ9q2qXjK0+LE0wWBNmprCz3/fZq6jFN9AsSxevr8+D5cecNGz2QCFzQWIor/hvgGV+ZL9OjXyQxhDA==" saltValue="t+Hcss4kWneYhM9kNnLT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T9pkoGmVWBzlisFlhdTa5GpmVk5vBWuDVo4PiSgViag4sRN3LzFFQzpU98cEu35MtjcDOfi1B8/wqRPbZf7t9A==" saltValue="LkBV5iGsGBgyvOu/D8Y2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0.251</v>
      </c>
      <c r="E2" s="60">
        <f>food_insecure</f>
        <v>0.251</v>
      </c>
      <c r="F2" s="60">
        <f>food_insecure</f>
        <v>0.251</v>
      </c>
      <c r="G2" s="60">
        <f>food_insecure</f>
        <v>0.251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0.251</v>
      </c>
      <c r="F5" s="60">
        <f>food_insecure</f>
        <v>0.251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0.251</v>
      </c>
      <c r="F8" s="60">
        <f>food_insecure</f>
        <v>0.251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0.251</v>
      </c>
      <c r="F9" s="60">
        <f>food_insecure</f>
        <v>0.251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0.79</v>
      </c>
      <c r="E10" s="60">
        <f>IF(ISBLANK(comm_deliv), frac_children_health_facility,1)</f>
        <v>0.79</v>
      </c>
      <c r="F10" s="60">
        <f>IF(ISBLANK(comm_deliv), frac_children_health_facility,1)</f>
        <v>0.79</v>
      </c>
      <c r="G10" s="60">
        <f>IF(ISBLANK(comm_deliv), frac_children_health_facility,1)</f>
        <v>0.79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0.251</v>
      </c>
      <c r="I15" s="60">
        <f>food_insecure</f>
        <v>0.251</v>
      </c>
      <c r="J15" s="60">
        <f>food_insecure</f>
        <v>0.251</v>
      </c>
      <c r="K15" s="60">
        <f>food_insecure</f>
        <v>0.251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0.68900000000000006</v>
      </c>
      <c r="I18" s="60">
        <f>frac_PW_health_facility</f>
        <v>0.68900000000000006</v>
      </c>
      <c r="J18" s="60">
        <f>frac_PW_health_facility</f>
        <v>0.68900000000000006</v>
      </c>
      <c r="K18" s="60">
        <f>frac_PW_health_facility</f>
        <v>0.68900000000000006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</v>
      </c>
      <c r="M24" s="60">
        <f>famplan_unmet_need</f>
        <v>0.62</v>
      </c>
      <c r="N24" s="60">
        <f>famplan_unmet_need</f>
        <v>0.62</v>
      </c>
      <c r="O24" s="60">
        <f>famplan_unmet_need</f>
        <v>0.62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0.10089684944001601</v>
      </c>
      <c r="M25" s="60">
        <f>(1-food_insecure)*(0.49)+food_insecure*(0.7)</f>
        <v>0.54271000000000003</v>
      </c>
      <c r="N25" s="60">
        <f>(1-food_insecure)*(0.49)+food_insecure*(0.7)</f>
        <v>0.54271000000000003</v>
      </c>
      <c r="O25" s="60">
        <f>(1-food_insecure)*(0.49)+food_insecure*(0.7)</f>
        <v>0.54271000000000003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4.3241506902863998E-2</v>
      </c>
      <c r="M26" s="60">
        <f>(1-food_insecure)*(0.21)+food_insecure*(0.3)</f>
        <v>0.23258999999999996</v>
      </c>
      <c r="N26" s="60">
        <f>(1-food_insecure)*(0.21)+food_insecure*(0.3)</f>
        <v>0.23258999999999996</v>
      </c>
      <c r="O26" s="60">
        <f>(1-food_insecure)*(0.21)+food_insecure*(0.3)</f>
        <v>0.23258999999999996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4.1774653257120001E-2</v>
      </c>
      <c r="M27" s="60">
        <f>(1-food_insecure)*(0.3)</f>
        <v>0.22469999999999998</v>
      </c>
      <c r="N27" s="60">
        <f>(1-food_insecure)*(0.3)</f>
        <v>0.22469999999999998</v>
      </c>
      <c r="O27" s="60">
        <f>(1-food_insecure)*(0.3)</f>
        <v>0.22469999999999998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0.8140869904000001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MvSpfmdyiONR7e4us+8zIVqbjeqBiNipnsDWdFj+CbD6mayKx7rQ1k8dFeJgvq/OzrcFZyO8TzDgy9FSxh2YA==" saltValue="UQeJjqZmuf6B9iY0Y5Btk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St1K+x0nSYJ3tJyXxvbpM+crVm90sUsOXUtKd1CLlNDyu90un5AWOC3wdbkQZlybWoJwHFhf/Muh4JvQmPRrdg==" saltValue="7wX93i7ihQ73zFTEUJArb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k/UPRdluiEehYs2OKCtrdYAsl+qy655D0ZqtEDY2fU097dEauxVwiXNqGNMx1bHdow6ypmJeip4YjO2wLnxiA==" saltValue="Yf09GW7ct93PQpNR+WsO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WZJaSIvRQynnu/UiIKpBBLeyHzRFHY7ET8otsYCpvZ1fbdBABY/F7SOhcEeEFhTEVbPgTVJE0TlwsQI1rYOfA==" saltValue="Gv88TzjdhJRSYDG0dzkqK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I2DbiQdErA9rqCnwMk8bkXWjJ0TCc+JVXQCpY+AhaS1PjVuy5uZn6wSxvuRiezXd4u6jNtb/sQg8WRpITkAbg==" saltValue="gWmW/9tVumBo14PDHamnb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4ll4ygavJFYId7IMm68oO6iF2NtOroHEvqYQv7N7+DIeZT9KtWZ/CSGbYqFlAUGCIzUWgrAvFk58XMQ5cQpNA==" saltValue="RgEPQQl4/AqUnbPsYTCbe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17531.245200000001</v>
      </c>
      <c r="C2" s="49">
        <v>35000</v>
      </c>
      <c r="D2" s="49">
        <v>55000</v>
      </c>
      <c r="E2" s="49">
        <v>905000</v>
      </c>
      <c r="F2" s="49">
        <v>588000</v>
      </c>
      <c r="G2" s="17">
        <f t="shared" ref="G2:G11" si="0">C2+D2+E2+F2</f>
        <v>1583000</v>
      </c>
      <c r="H2" s="17">
        <f t="shared" ref="H2:H11" si="1">(B2 + stillbirth*B2/(1000-stillbirth))/(1-abortion)</f>
        <v>20124.370902487237</v>
      </c>
      <c r="I2" s="17">
        <f t="shared" ref="I2:I11" si="2">G2-H2</f>
        <v>1562875.6290975127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17678.707200000001</v>
      </c>
      <c r="C3" s="50">
        <v>35000</v>
      </c>
      <c r="D3" s="50">
        <v>57000</v>
      </c>
      <c r="E3" s="50">
        <v>939000</v>
      </c>
      <c r="F3" s="50">
        <v>605000</v>
      </c>
      <c r="G3" s="17">
        <f t="shared" si="0"/>
        <v>1636000</v>
      </c>
      <c r="H3" s="17">
        <f t="shared" si="1"/>
        <v>20293.644673298601</v>
      </c>
      <c r="I3" s="17">
        <f t="shared" si="2"/>
        <v>1615706.3553267014</v>
      </c>
    </row>
    <row r="4" spans="1:9" ht="15.75" customHeight="1" x14ac:dyDescent="0.25">
      <c r="A4" s="5">
        <f t="shared" si="3"/>
        <v>2023</v>
      </c>
      <c r="B4" s="49">
        <v>17792.481599999999</v>
      </c>
      <c r="C4" s="50">
        <v>36000</v>
      </c>
      <c r="D4" s="50">
        <v>57000</v>
      </c>
      <c r="E4" s="50">
        <v>975000</v>
      </c>
      <c r="F4" s="50">
        <v>624000</v>
      </c>
      <c r="G4" s="17">
        <f t="shared" si="0"/>
        <v>1692000</v>
      </c>
      <c r="H4" s="17">
        <f t="shared" si="1"/>
        <v>20424.247958957276</v>
      </c>
      <c r="I4" s="17">
        <f t="shared" si="2"/>
        <v>1671575.7520410428</v>
      </c>
    </row>
    <row r="5" spans="1:9" ht="15.75" customHeight="1" x14ac:dyDescent="0.25">
      <c r="A5" s="5">
        <f t="shared" si="3"/>
        <v>2024</v>
      </c>
      <c r="B5" s="49">
        <v>17899.171200000001</v>
      </c>
      <c r="C5" s="50">
        <v>37000</v>
      </c>
      <c r="D5" s="50">
        <v>59000</v>
      </c>
      <c r="E5" s="50">
        <v>1012000</v>
      </c>
      <c r="F5" s="50">
        <v>645000</v>
      </c>
      <c r="G5" s="17">
        <f t="shared" si="0"/>
        <v>1753000</v>
      </c>
      <c r="H5" s="17">
        <f t="shared" si="1"/>
        <v>20546.718499831237</v>
      </c>
      <c r="I5" s="17">
        <f t="shared" si="2"/>
        <v>1732453.2815001688</v>
      </c>
    </row>
    <row r="6" spans="1:9" ht="15.75" customHeight="1" x14ac:dyDescent="0.25">
      <c r="A6" s="5">
        <f t="shared" si="3"/>
        <v>2025</v>
      </c>
      <c r="B6" s="49">
        <v>18024.198</v>
      </c>
      <c r="C6" s="50">
        <v>37000</v>
      </c>
      <c r="D6" s="50">
        <v>61000</v>
      </c>
      <c r="E6" s="50">
        <v>1052000</v>
      </c>
      <c r="F6" s="50">
        <v>667000</v>
      </c>
      <c r="G6" s="17">
        <f t="shared" si="0"/>
        <v>1817000</v>
      </c>
      <c r="H6" s="17">
        <f t="shared" si="1"/>
        <v>20690.238578824319</v>
      </c>
      <c r="I6" s="17">
        <f t="shared" si="2"/>
        <v>1796309.7614211757</v>
      </c>
    </row>
    <row r="7" spans="1:9" ht="15.75" customHeight="1" x14ac:dyDescent="0.25">
      <c r="A7" s="5">
        <f t="shared" si="3"/>
        <v>2026</v>
      </c>
      <c r="B7" s="49">
        <v>18169.488399999998</v>
      </c>
      <c r="C7" s="50">
        <v>38000</v>
      </c>
      <c r="D7" s="50">
        <v>63000</v>
      </c>
      <c r="E7" s="50">
        <v>1093000</v>
      </c>
      <c r="F7" s="50">
        <v>693000</v>
      </c>
      <c r="G7" s="17">
        <f t="shared" si="0"/>
        <v>1887000</v>
      </c>
      <c r="H7" s="17">
        <f t="shared" si="1"/>
        <v>20857.019538466062</v>
      </c>
      <c r="I7" s="17">
        <f t="shared" si="2"/>
        <v>1866142.9804615339</v>
      </c>
    </row>
    <row r="8" spans="1:9" ht="15.75" customHeight="1" x14ac:dyDescent="0.25">
      <c r="A8" s="5">
        <f t="shared" si="3"/>
        <v>2027</v>
      </c>
      <c r="B8" s="49">
        <v>18334.439200000001</v>
      </c>
      <c r="C8" s="50">
        <v>38000</v>
      </c>
      <c r="D8" s="50">
        <v>64000</v>
      </c>
      <c r="E8" s="50">
        <v>1136000</v>
      </c>
      <c r="F8" s="50">
        <v>719000</v>
      </c>
      <c r="G8" s="17">
        <f t="shared" si="0"/>
        <v>1957000</v>
      </c>
      <c r="H8" s="17">
        <f t="shared" si="1"/>
        <v>21046.368956718565</v>
      </c>
      <c r="I8" s="17">
        <f t="shared" si="2"/>
        <v>1935953.6310432814</v>
      </c>
    </row>
    <row r="9" spans="1:9" ht="15.75" customHeight="1" x14ac:dyDescent="0.25">
      <c r="A9" s="5">
        <f t="shared" si="3"/>
        <v>2028</v>
      </c>
      <c r="B9" s="49">
        <v>18493.628400000001</v>
      </c>
      <c r="C9" s="50">
        <v>38000</v>
      </c>
      <c r="D9" s="50">
        <v>65000</v>
      </c>
      <c r="E9" s="50">
        <v>1180000</v>
      </c>
      <c r="F9" s="50">
        <v>748000</v>
      </c>
      <c r="G9" s="17">
        <f t="shared" si="0"/>
        <v>2031000</v>
      </c>
      <c r="H9" s="17">
        <f t="shared" si="1"/>
        <v>21229.104550677985</v>
      </c>
      <c r="I9" s="17">
        <f t="shared" si="2"/>
        <v>2009770.8954493219</v>
      </c>
    </row>
    <row r="10" spans="1:9" ht="15.75" customHeight="1" x14ac:dyDescent="0.25">
      <c r="A10" s="5">
        <f t="shared" si="3"/>
        <v>2029</v>
      </c>
      <c r="B10" s="49">
        <v>18647.056</v>
      </c>
      <c r="C10" s="50">
        <v>39000</v>
      </c>
      <c r="D10" s="50">
        <v>67000</v>
      </c>
      <c r="E10" s="50">
        <v>1225000</v>
      </c>
      <c r="F10" s="50">
        <v>778000</v>
      </c>
      <c r="G10" s="17">
        <f t="shared" si="0"/>
        <v>2109000</v>
      </c>
      <c r="H10" s="17">
        <f t="shared" si="1"/>
        <v>21405.226320344322</v>
      </c>
      <c r="I10" s="17">
        <f t="shared" si="2"/>
        <v>2087594.7736796557</v>
      </c>
    </row>
    <row r="11" spans="1:9" ht="15.75" customHeight="1" x14ac:dyDescent="0.25">
      <c r="A11" s="5">
        <f t="shared" si="3"/>
        <v>2030</v>
      </c>
      <c r="B11" s="49">
        <v>18794.722000000002</v>
      </c>
      <c r="C11" s="50">
        <v>39000</v>
      </c>
      <c r="D11" s="50">
        <v>68000</v>
      </c>
      <c r="E11" s="50">
        <v>1271000</v>
      </c>
      <c r="F11" s="50">
        <v>810000</v>
      </c>
      <c r="G11" s="17">
        <f t="shared" si="0"/>
        <v>2188000</v>
      </c>
      <c r="H11" s="17">
        <f t="shared" si="1"/>
        <v>21574.734265717572</v>
      </c>
      <c r="I11" s="17">
        <f t="shared" si="2"/>
        <v>2166425.2657342823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nY7RDA1ar4Z3RQkeYdkAYZ5Wj4ZnijxP9rsWhR+AxzLtB5LfPrj2Du3crpWsGkcdLT0dgBIDcf9laWUsFCM9Q==" saltValue="MkCxqQZpdCrnxADjZUqQ2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+QSkZvWxnW/5kNwTCruNEMr8rvksktO9oE/3mzXGMRbd0XCVi+t2AeNX+5ApM3CV8EBzCYZfDcWNo2v8Ky+KWw==" saltValue="JXhqIISZm33lfP0i1VOcQ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k7NOh+jDVrFC7bxZqRjJB2N4++yxS47FJT6p/7cy/Ekvn+77z+vVQokrFzHcw768iwxI9/FtBUYK+KYCMwhRg==" saltValue="Hua26o0++b178SwM7pxH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n7eoWmTVBzGN8+D7VUmmbmqVUO+y82n0XFveCMH5RDqW52Yw36zGWfXW2X7Zox5ZnkdIGaGL/un9WheKl6ZWw==" saltValue="3zmGs0DVthizALTw/Hpo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CNvZKNiGisV99HrG+1CX6e+3I+PPwsd8f81Em93EMUADnYJhFV15YXVm8OUy7B1MoWdpjsRdlZpS47RI0BT8w==" saltValue="UoePFqLNiaSkXAlG6n6/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1mkQq/ROpeZtLPUrVi6jbCIpmjB15OSK4u7AnKCn80dC1prba3HsYaXEAnn9OJIeN4Kj3Jrh9wa/RD6KiI6Y6g==" saltValue="AFBTq1yvz50xhTBvFRLa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0.50018183236977931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0.57907570827360322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0.57907570827360322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0.56928378045778982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0.56928378045778982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0.56928378045778982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0.56928378045778982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0.61377179430589279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0.61377179430589279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0.61377179430589279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0.61377179430589279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0.60886887763672892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0.68153021676753645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0.68153021676753645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0.67277486910994777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0.67277486910994777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0.67277486910994777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0.67277486910994777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0.71198156682027669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0.71198156682027669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0.71198156682027669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0.71198156682027669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0.31358937305183154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0.38576748670916561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0.38576748670916561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0.37632192635175449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0.37632192635175449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0.37632192635175449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0.37632192635175449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0.42045053671319871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0.42045053671319871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0.42045053671319871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0.42045053671319871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0.47590956242595855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0.55522786189454976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0.55522786189454976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0.54531676265535001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0.54531676265535001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0.54531676265535001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0.54531676265535001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0.59049959049959044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0.59049959049959044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0.59049959049959044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0.59049959049959044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0.9263797695390813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0.94535058402130523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0.94535058402130523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0.94324416360815755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0.94324416360815755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0.94324416360815755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0.94324416360815755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0.95234010103898581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0.95234010103898581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0.95234010103898581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0.95234010103898581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0.81736748252023927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0.86018960644328235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0.86018960644328235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0.85530313992186369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0.85530313992186369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0.85530313992186369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0.85530313992186369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0.87664980880720367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0.87664980880720367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0.87664980880720367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0.87664980880720367</v>
      </c>
    </row>
  </sheetData>
  <sheetProtection algorithmName="SHA-512" hashValue="nPQDTFaXxm2z7ChnhGXHbNWDfE5jywX7q8S7kcQNDsM9Uo3GXYT+R7kBUnX5R6C4yJkWQ5lrk4EJahTRJpsRjg==" saltValue="Q2oOnuyc2Dm9wI7uWcPY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0.85339350814017667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0.85492326614572689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0.85577237281740903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0.85741279646015633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0.84918100850396083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0.84860930795421874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0.84899732800819094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0.85202534433126076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KOp45C7+FtlBRP4FRhgZEpTPttBM11v5Q68wB1UduLt/q27NojzIPzMuvABmYqYaf3G2W6eKAF24RRgJi76PPg==" saltValue="+8tKYLSFBiWhyvDdRMzK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G8s5vtit4AtavVM8cOyqBq6esvSqEwrFyBLh8UPdbtWNZlc5WfjT9OaU0t6z+N1DVJ0mQVsqEADSu0CpEu0VrQ==" saltValue="gNKifhPaUUVd0E6QU6V9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0u6om+4q0vYhNKdWSZzLBJtXUsWjlYJPLXtUbEq+txx1UXPltZdtcsn2dKlwKlei+UsK+jigNN/woq2MHVp+Q==" saltValue="5IBkf7BnBOOfimW2BJIfu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3.7070744212857679E-3</v>
      </c>
    </row>
    <row r="4" spans="1:8" ht="15.75" customHeight="1" x14ac:dyDescent="0.25">
      <c r="B4" s="19" t="s">
        <v>97</v>
      </c>
      <c r="C4" s="101">
        <v>0.1394976607664126</v>
      </c>
    </row>
    <row r="5" spans="1:8" ht="15.75" customHeight="1" x14ac:dyDescent="0.25">
      <c r="B5" s="19" t="s">
        <v>95</v>
      </c>
      <c r="C5" s="101">
        <v>5.7415039253705571E-2</v>
      </c>
    </row>
    <row r="6" spans="1:8" ht="15.75" customHeight="1" x14ac:dyDescent="0.25">
      <c r="B6" s="19" t="s">
        <v>91</v>
      </c>
      <c r="C6" s="101">
        <v>0.23052996022088171</v>
      </c>
    </row>
    <row r="7" spans="1:8" ht="15.75" customHeight="1" x14ac:dyDescent="0.25">
      <c r="B7" s="19" t="s">
        <v>96</v>
      </c>
      <c r="C7" s="101">
        <v>0.3115882245074395</v>
      </c>
    </row>
    <row r="8" spans="1:8" ht="15.75" customHeight="1" x14ac:dyDescent="0.25">
      <c r="B8" s="19" t="s">
        <v>98</v>
      </c>
      <c r="C8" s="101">
        <v>2.9533757551172672E-3</v>
      </c>
    </row>
    <row r="9" spans="1:8" ht="15.75" customHeight="1" x14ac:dyDescent="0.25">
      <c r="B9" s="19" t="s">
        <v>92</v>
      </c>
      <c r="C9" s="101">
        <v>0.18015935363806429</v>
      </c>
    </row>
    <row r="10" spans="1:8" ht="15.75" customHeight="1" x14ac:dyDescent="0.25">
      <c r="B10" s="19" t="s">
        <v>94</v>
      </c>
      <c r="C10" s="101">
        <v>7.4149311437093163E-2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0.123119208994277</v>
      </c>
      <c r="D14" s="55">
        <v>0.123119208994277</v>
      </c>
      <c r="E14" s="55">
        <v>0.123119208994277</v>
      </c>
      <c r="F14" s="55">
        <v>0.123119208994277</v>
      </c>
    </row>
    <row r="15" spans="1:8" ht="15.75" customHeight="1" x14ac:dyDescent="0.25">
      <c r="B15" s="19" t="s">
        <v>102</v>
      </c>
      <c r="C15" s="101">
        <v>0.19589750038172221</v>
      </c>
      <c r="D15" s="101">
        <v>0.19589750038172221</v>
      </c>
      <c r="E15" s="101">
        <v>0.19589750038172221</v>
      </c>
      <c r="F15" s="101">
        <v>0.19589750038172221</v>
      </c>
    </row>
    <row r="16" spans="1:8" ht="15.75" customHeight="1" x14ac:dyDescent="0.25">
      <c r="B16" s="19" t="s">
        <v>2</v>
      </c>
      <c r="C16" s="101">
        <v>2.076683909880999E-2</v>
      </c>
      <c r="D16" s="101">
        <v>2.076683909880999E-2</v>
      </c>
      <c r="E16" s="101">
        <v>2.076683909880999E-2</v>
      </c>
      <c r="F16" s="101">
        <v>2.076683909880999E-2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0.1057692302563011</v>
      </c>
      <c r="D18" s="101">
        <v>0.1057692302563011</v>
      </c>
      <c r="E18" s="101">
        <v>0.1057692302563011</v>
      </c>
      <c r="F18" s="101">
        <v>0.1057692302563011</v>
      </c>
    </row>
    <row r="19" spans="1:8" ht="15.75" customHeight="1" x14ac:dyDescent="0.25">
      <c r="B19" s="19" t="s">
        <v>101</v>
      </c>
      <c r="C19" s="101">
        <v>5.9979071498551292E-2</v>
      </c>
      <c r="D19" s="101">
        <v>5.9979071498551292E-2</v>
      </c>
      <c r="E19" s="101">
        <v>5.9979071498551292E-2</v>
      </c>
      <c r="F19" s="101">
        <v>5.9979071498551292E-2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0.14774738296138121</v>
      </c>
      <c r="D21" s="101">
        <v>0.14774738296138121</v>
      </c>
      <c r="E21" s="101">
        <v>0.14774738296138121</v>
      </c>
      <c r="F21" s="101">
        <v>0.14774738296138121</v>
      </c>
    </row>
    <row r="22" spans="1:8" ht="15.75" customHeight="1" x14ac:dyDescent="0.25">
      <c r="B22" s="19" t="s">
        <v>99</v>
      </c>
      <c r="C22" s="101">
        <v>0.3467207668089573</v>
      </c>
      <c r="D22" s="101">
        <v>0.3467207668089573</v>
      </c>
      <c r="E22" s="101">
        <v>0.3467207668089573</v>
      </c>
      <c r="F22" s="101">
        <v>0.3467207668089573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4.7769731000000003E-2</v>
      </c>
    </row>
    <row r="27" spans="1:8" ht="15.75" customHeight="1" x14ac:dyDescent="0.25">
      <c r="B27" s="19" t="s">
        <v>89</v>
      </c>
      <c r="C27" s="101">
        <v>1.8843999E-2</v>
      </c>
    </row>
    <row r="28" spans="1:8" ht="15.75" customHeight="1" x14ac:dyDescent="0.25">
      <c r="B28" s="19" t="s">
        <v>103</v>
      </c>
      <c r="C28" s="101">
        <v>0.22958879300000001</v>
      </c>
    </row>
    <row r="29" spans="1:8" ht="15.75" customHeight="1" x14ac:dyDescent="0.25">
      <c r="B29" s="19" t="s">
        <v>86</v>
      </c>
      <c r="C29" s="101">
        <v>0.13888713499999999</v>
      </c>
    </row>
    <row r="30" spans="1:8" ht="15.75" customHeight="1" x14ac:dyDescent="0.25">
      <c r="B30" s="19" t="s">
        <v>4</v>
      </c>
      <c r="C30" s="101">
        <v>5.0046261000000002E-2</v>
      </c>
    </row>
    <row r="31" spans="1:8" ht="15.75" customHeight="1" x14ac:dyDescent="0.25">
      <c r="B31" s="19" t="s">
        <v>80</v>
      </c>
      <c r="C31" s="101">
        <v>7.1139825000000018E-2</v>
      </c>
    </row>
    <row r="32" spans="1:8" ht="15.75" customHeight="1" x14ac:dyDescent="0.25">
      <c r="B32" s="19" t="s">
        <v>85</v>
      </c>
      <c r="C32" s="101">
        <v>0.14767061300000001</v>
      </c>
    </row>
    <row r="33" spans="2:3" ht="15.75" customHeight="1" x14ac:dyDescent="0.25">
      <c r="B33" s="19" t="s">
        <v>100</v>
      </c>
      <c r="C33" s="101">
        <v>0.123389649</v>
      </c>
    </row>
    <row r="34" spans="2:3" ht="15.75" customHeight="1" x14ac:dyDescent="0.25">
      <c r="B34" s="19" t="s">
        <v>87</v>
      </c>
      <c r="C34" s="101">
        <v>0.17266399499999999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KRjt4kGC6v7F3kbJX9rjFl8YmC4XnAXtb9uAY1dvGjv38h+C5o5tKCvvQ2d6YKMNCmpNgzAYvRt4kyQ4vpScqw==" saltValue="kKQL+WTKBFs+Mo6YDNb04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4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4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8RsWOiFPoiX6dibcizcgBKsj2vxMin5T7VBG8v5kwSRjXPwOfCR3WSELTqIn9Drdd7eDtkH5l6bCBRPI5GF0g==" saltValue="rWt9puTfwNia72/X2aY9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Zp7ZsQduUA10godDE13bc9T93p7qusBYPWEq+eeTSNJEfBId3aEXjyt6jpCDSA8u1yucQBLkf+t7FbTf44hoYg==" saltValue="dy9PKQ0l8905JsFIQW0sO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86HJO79ufrEWDv2Xy57sFmufFjK2OqqsSlpH9HVpDKPdhNdf5sX4xK3Ny45f6A55qbINy/8/BlMzpRwlTWJIQ==" saltValue="Z6VwvqIGUC3ykn2BfrVpA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m09jm0bsoBHBdqSmvg8Cen8djkVd3gPfi/KbwDaE0Ha94NJH+BiquIrTkdnMntClg68XDUo/d4aKB4D6epFhYQ==" saltValue="w52Xkb67xtE/+J3fgIblW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l1Up8iQrHHMDaSh1XP4hOhN/8fMUpI4Yv5rpWrRDBqM9gbnyvENt8LYxG8KDfzs91Q0oVmwf/KkHt7PchHd1aQ==" saltValue="Zzli5yJwJqSVkoIR1M6x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EMK+0lEvREsmhNCXqzhrTqNVU5vlYTXX9foLWzZ8enAbAfd5/k02nJe7RvMPHZSRXFs3BGWPSODgWkB8IoRyg==" saltValue="nvznNAqiljpF3dJSlKR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2024-03-15T02:32:01Z</dcterms:modified>
</cp:coreProperties>
</file>