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D76DB97B-3DE2-4AA0-81D6-567B751DDE0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F12" i="26"/>
  <c r="E12" i="26"/>
  <c r="C12" i="26"/>
  <c r="C10" i="26"/>
  <c r="G5" i="26"/>
  <c r="G19" i="26" s="1"/>
  <c r="F5" i="26"/>
  <c r="E5" i="26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I39" i="2" s="1"/>
  <c r="G39" i="2"/>
  <c r="H38" i="2"/>
  <c r="G38" i="2"/>
  <c r="A38" i="2"/>
  <c r="A37" i="2"/>
  <c r="A31" i="2"/>
  <c r="A30" i="2"/>
  <c r="A29" i="2"/>
  <c r="A23" i="2"/>
  <c r="A22" i="2"/>
  <c r="A15" i="2"/>
  <c r="A14" i="2"/>
  <c r="A13" i="2"/>
  <c r="H11" i="2"/>
  <c r="G11" i="2"/>
  <c r="I11" i="2" s="1"/>
  <c r="H10" i="2"/>
  <c r="G10" i="2"/>
  <c r="H9" i="2"/>
  <c r="G9" i="2"/>
  <c r="I9" i="2" s="1"/>
  <c r="H8" i="2"/>
  <c r="G8" i="2"/>
  <c r="H7" i="2"/>
  <c r="G7" i="2"/>
  <c r="I7" i="2" s="1"/>
  <c r="H6" i="2"/>
  <c r="G6" i="2"/>
  <c r="H5" i="2"/>
  <c r="G5" i="2"/>
  <c r="I5" i="2" s="1"/>
  <c r="H4" i="2"/>
  <c r="G4" i="2"/>
  <c r="H3" i="2"/>
  <c r="G3" i="2"/>
  <c r="I3" i="2" s="1"/>
  <c r="H2" i="2"/>
  <c r="G2" i="2"/>
  <c r="A2" i="2"/>
  <c r="A36" i="2" s="1"/>
  <c r="C33" i="1"/>
  <c r="C20" i="1"/>
  <c r="E10" i="26" l="1"/>
  <c r="I4" i="2"/>
  <c r="I8" i="2"/>
  <c r="A21" i="2"/>
  <c r="I38" i="2"/>
  <c r="G12" i="26"/>
  <c r="I2" i="2"/>
  <c r="I6" i="2"/>
  <c r="I10" i="2"/>
  <c r="D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F10" i="26"/>
  <c r="A17" i="2"/>
  <c r="A25" i="2"/>
  <c r="A33" i="2"/>
  <c r="G10" i="26"/>
  <c r="A18" i="2"/>
  <c r="A26" i="2"/>
  <c r="A34" i="2"/>
  <c r="A39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<sst xmlns="http://schemas.openxmlformats.org/spreadsheetml/2006/main" count="2092" uniqueCount="341">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</sst>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1266813.6015625</v>
      </c>
    </row>
    <row r="8" spans="1:3" ht="15" customHeight="1" x14ac:dyDescent="0.25">
      <c r="B8" s="5" t="s">
        <v>44</v>
      </c>
      <c r="C8" s="44">
        <v>4.8000000000000001E-2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0.23430719375610401</v>
      </c>
    </row>
    <row r="11" spans="1:3" ht="15" customHeight="1" x14ac:dyDescent="0.25">
      <c r="B11" s="5" t="s">
        <v>49</v>
      </c>
      <c r="C11" s="45">
        <v>0.50600000000000001</v>
      </c>
    </row>
    <row r="12" spans="1:3" ht="15" customHeight="1" x14ac:dyDescent="0.25">
      <c r="B12" s="5" t="s">
        <v>41</v>
      </c>
      <c r="C12" s="45">
        <v>0.55399999999999994</v>
      </c>
    </row>
    <row r="13" spans="1:3" ht="15" customHeight="1" x14ac:dyDescent="0.25">
      <c r="B13" s="5" t="s">
        <v>62</v>
      </c>
      <c r="C13" s="45">
        <v>0.47099999999999997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0.1169</v>
      </c>
    </row>
    <row r="24" spans="1:3" ht="15" customHeight="1" x14ac:dyDescent="0.25">
      <c r="B24" s="15" t="s">
        <v>46</v>
      </c>
      <c r="C24" s="45">
        <v>0.50690000000000002</v>
      </c>
    </row>
    <row r="25" spans="1:3" ht="15" customHeight="1" x14ac:dyDescent="0.25">
      <c r="B25" s="15" t="s">
        <v>47</v>
      </c>
      <c r="C25" s="45">
        <v>0.31080000000000002</v>
      </c>
    </row>
    <row r="26" spans="1:3" ht="15" customHeight="1" x14ac:dyDescent="0.25">
      <c r="B26" s="15" t="s">
        <v>48</v>
      </c>
      <c r="C26" s="45">
        <v>6.54E-2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0.33727035429844798</v>
      </c>
    </row>
    <row r="30" spans="1:3" ht="14.25" customHeight="1" x14ac:dyDescent="0.25">
      <c r="B30" s="25" t="s">
        <v>63</v>
      </c>
      <c r="C30" s="99">
        <v>9.5877726663146298E-2</v>
      </c>
    </row>
    <row r="31" spans="1:3" ht="14.25" customHeight="1" x14ac:dyDescent="0.25">
      <c r="B31" s="25" t="s">
        <v>10</v>
      </c>
      <c r="C31" s="99">
        <v>0.123358051747242</v>
      </c>
    </row>
    <row r="32" spans="1:3" ht="14.25" customHeight="1" x14ac:dyDescent="0.25">
      <c r="B32" s="25" t="s">
        <v>11</v>
      </c>
      <c r="C32" s="99">
        <v>0.44349386729116302</v>
      </c>
    </row>
    <row r="33" spans="1:5" ht="13" customHeight="1" x14ac:dyDescent="0.25">
      <c r="B33" s="27" t="s">
        <v>60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14.9776786571542</v>
      </c>
    </row>
    <row r="38" spans="1:5" ht="15" customHeight="1" x14ac:dyDescent="0.25">
      <c r="B38" s="11" t="s">
        <v>35</v>
      </c>
      <c r="C38" s="43">
        <v>29.595545480470999</v>
      </c>
      <c r="D38" s="12"/>
      <c r="E38" s="13"/>
    </row>
    <row r="39" spans="1:5" ht="15" customHeight="1" x14ac:dyDescent="0.25">
      <c r="B39" s="11" t="s">
        <v>61</v>
      </c>
      <c r="C39" s="43">
        <v>33.775817766857301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9.0190807839999998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5.8462999999999996E-3</v>
      </c>
      <c r="D45" s="12"/>
    </row>
    <row r="46" spans="1:5" ht="15.75" customHeight="1" x14ac:dyDescent="0.25">
      <c r="B46" s="11" t="s">
        <v>51</v>
      </c>
      <c r="C46" s="45">
        <v>6.3587000000000005E-2</v>
      </c>
      <c r="D46" s="12"/>
    </row>
    <row r="47" spans="1:5" ht="15.75" customHeight="1" x14ac:dyDescent="0.25">
      <c r="B47" s="11" t="s">
        <v>59</v>
      </c>
      <c r="C47" s="45">
        <v>3.3029500000000003E-2</v>
      </c>
      <c r="D47" s="12"/>
      <c r="E47" s="13"/>
    </row>
    <row r="48" spans="1:5" ht="15" customHeight="1" x14ac:dyDescent="0.25">
      <c r="B48" s="11" t="s">
        <v>58</v>
      </c>
      <c r="C48" s="46">
        <v>0.89753720000000003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0.58725400000000005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0.10496649</v>
      </c>
    </row>
    <row r="63" spans="1:4" ht="15.75" customHeight="1" x14ac:dyDescent="0.3">
      <c r="A63" s="4"/>
    </row>
  </sheetData>
  <sheetProtection algorithmName="SHA-512" hashValue="zydIu3q9NexB+KNmUdvMdlW3SChGcz7GFsRvZjUX1+2YFcfVN/O6VHWMm6oosiFj85Vk1jB15OY9SxjZHKZtvg==" saltValue="+iRCPOcOi7VIFlZYC7YO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0.51143303311990307</v>
      </c>
      <c r="C2" s="98">
        <v>0.95</v>
      </c>
      <c r="D2" s="56">
        <v>37.19399420609443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44.687863506355853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87.750761200273303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0.2017460120905139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14.21292537547621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14.21292537547621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14.21292537547621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14.21292537547621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14.21292537547621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14.21292537547621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0.73809726285595201</v>
      </c>
      <c r="C16" s="98">
        <v>0.95</v>
      </c>
      <c r="D16" s="56">
        <v>0.2692044645575572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2.121285075768927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2.121285075768927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0.52023419999999998</v>
      </c>
      <c r="C21" s="98">
        <v>0.95</v>
      </c>
      <c r="D21" s="56">
        <v>2.018086277984164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24.240556138631131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2.7E-2</v>
      </c>
      <c r="C23" s="98">
        <v>0.95</v>
      </c>
      <c r="D23" s="56">
        <v>4.6734447573928826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0.61300840848109306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0.51374910975977894</v>
      </c>
      <c r="C27" s="98">
        <v>0.95</v>
      </c>
      <c r="D27" s="56">
        <v>20.520932391194329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0.61705699999999997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66.094319306946403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0.87641819162715673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0.31436900000000001</v>
      </c>
      <c r="C32" s="98">
        <v>0.95</v>
      </c>
      <c r="D32" s="56">
        <v>0.52185419969466551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0.97023062222068901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0.76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0.19674449999999999</v>
      </c>
      <c r="C38" s="98">
        <v>0.95</v>
      </c>
      <c r="D38" s="56">
        <v>3.1822727770799002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0.22507530000000001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cSlj+PXkEA3Ar1h/GVYiGfD9ZWpH+CXVhGp1ZU0mgohpOsPF1Y8GlTpk+6k+EpxWRHAtNhFyCwNqGE6wNSAhEw==" saltValue="jOpUpfjIu1yt7Q4goFTd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G/ZG2lZqWCIxlJtYF0V4ipTq7dzZkUPT3FDU8Nt9yoePfBlC/flm4IXZeIKydGGphIsTZp6Z1qV7Bh8wTHBeWg==" saltValue="OrxScIigj0PNDV4jspph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1wZzVJLfS628Mhno17BXQNhCfAl5GbwdvjKg+kuBExXsAmeri1UOMDrXeU209NmFdmSTIpQyUhKAr6JuKTJqaA==" saltValue="Ol47e2cBWF8bET7805YJ2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5">
      <c r="A4" s="3" t="s">
        <v>207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sheetProtection algorithmName="SHA-512" hashValue="5QBAKzlo9F5SwMSkQD1XAfM2+spwg/dqj7uf6JhfDJ8pYQ5d5AqdhmQUrSNYEMc/kP/oXeP4sZRai6Rpr5TW5w==" saltValue="UZ2p8+Uc7CZqQFBcRBVM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0.55399999999999994</v>
      </c>
      <c r="E10" s="60">
        <f>IF(ISBLANK(comm_deliv), frac_children_health_facility,1)</f>
        <v>0.55399999999999994</v>
      </c>
      <c r="F10" s="60">
        <f>IF(ISBLANK(comm_deliv), frac_children_health_facility,1)</f>
        <v>0.55399999999999994</v>
      </c>
      <c r="G10" s="60">
        <f>IF(ISBLANK(comm_deliv), frac_children_health_facility,1)</f>
        <v>0.55399999999999994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0.47099999999999997</v>
      </c>
      <c r="M24" s="60">
        <f>famplan_unmet_need</f>
        <v>0.47099999999999997</v>
      </c>
      <c r="N24" s="60">
        <f>famplan_unmet_need</f>
        <v>0.47099999999999997</v>
      </c>
      <c r="O24" s="60">
        <f>famplan_unmet_need</f>
        <v>0.47099999999999997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0.38290765854644748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0.16410328223419177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0.21868186546325669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0.23430719375610398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GK6yamALLXxSBZLsZPfv94KV0fMGdvrxXHYx/RRPcCA9FGn1jKM0wBTsmoft0mv9SBtaqiY5mFDLMG+Vtk8SiQ==" saltValue="6R2+a1TB0LM9oMD0uKw6w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PSpFHfqfYBFcbXRLXGenHXJqZSb0jPAbjbedaC7nAvapLjFOG50YCs6KyclDHonubQj0NPAk0NamdUmL617h8A==" saltValue="9Z7f1/KPB5DvzrHWqqo+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Gf934Nz0IXRhMCiK8JaFXsxeckXpqjH/tPZc9b3ujP5pn0LS6fAvPcztmh18I42Eet8Tpzd9zfb3Es0m8+SPg==" saltValue="SU1a5KKD1YCM3kznH/TV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drff0uXg/BwhYkobPUWtO38Fq94cmK5MxVb3LjFSDXu0UocZVR+iuSiwIX7McnS+bzAOh8QIyEE04oD+7HIVw==" saltValue="9NReScQO/Tgl29dV7sBfj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sHZvIUrBmtinZYCOD7Ywqmhbc2282ZvUZhwC/Kot4Ak3YhCVe8JIEUEzMTMYKCrjpuwxg6Wdg8BSNsyxlK1GQ==" saltValue="Vc6EW8abp1fQF8H+tDsVu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oTC0G9xatmNjBUFk2saCmJDpLrbnx/YSTOQlIXU2c70PcgS/c5l0YkFfSKYq08ox85D3sSf44CCA/K/BJn75pQ==" saltValue="Dvr1trgX21Y3DOipiAbVF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2341522.17</v>
      </c>
      <c r="C2" s="49">
        <v>3533000</v>
      </c>
      <c r="D2" s="49">
        <v>5333000</v>
      </c>
      <c r="E2" s="49">
        <v>4586000</v>
      </c>
      <c r="F2" s="49">
        <v>5563000</v>
      </c>
      <c r="G2" s="17">
        <f t="shared" ref="G2:G11" si="0">C2+D2+E2+F2</f>
        <v>19015000</v>
      </c>
      <c r="H2" s="17">
        <f t="shared" ref="H2:H11" si="1">(B2 + stillbirth*B2/(1000-stillbirth))/(1-abortion)</f>
        <v>2685037.2152799284</v>
      </c>
      <c r="I2" s="17">
        <f t="shared" ref="I2:I11" si="2">G2-H2</f>
        <v>16329962.784720071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2389172.6039999998</v>
      </c>
      <c r="C3" s="50">
        <v>3637000</v>
      </c>
      <c r="D3" s="50">
        <v>5509000</v>
      </c>
      <c r="E3" s="50">
        <v>4569000</v>
      </c>
      <c r="F3" s="50">
        <v>5454000</v>
      </c>
      <c r="G3" s="17">
        <f t="shared" si="0"/>
        <v>19169000</v>
      </c>
      <c r="H3" s="17">
        <f t="shared" si="1"/>
        <v>2739678.2476192638</v>
      </c>
      <c r="I3" s="17">
        <f t="shared" si="2"/>
        <v>16429321.752380736</v>
      </c>
    </row>
    <row r="4" spans="1:9" ht="15.75" customHeight="1" x14ac:dyDescent="0.25">
      <c r="A4" s="5">
        <f t="shared" si="3"/>
        <v>2023</v>
      </c>
      <c r="B4" s="49">
        <v>2436969.639</v>
      </c>
      <c r="C4" s="50">
        <v>3737000</v>
      </c>
      <c r="D4" s="50">
        <v>5697000</v>
      </c>
      <c r="E4" s="50">
        <v>4572000</v>
      </c>
      <c r="F4" s="50">
        <v>5336000</v>
      </c>
      <c r="G4" s="17">
        <f t="shared" si="0"/>
        <v>19342000</v>
      </c>
      <c r="H4" s="17">
        <f t="shared" si="1"/>
        <v>2794487.3881857344</v>
      </c>
      <c r="I4" s="17">
        <f t="shared" si="2"/>
        <v>16547512.611814266</v>
      </c>
    </row>
    <row r="5" spans="1:9" ht="15.75" customHeight="1" x14ac:dyDescent="0.25">
      <c r="A5" s="5">
        <f t="shared" si="3"/>
        <v>2024</v>
      </c>
      <c r="B5" s="49">
        <v>2484977.2740000002</v>
      </c>
      <c r="C5" s="50">
        <v>3841000</v>
      </c>
      <c r="D5" s="50">
        <v>5896000</v>
      </c>
      <c r="E5" s="50">
        <v>4587000</v>
      </c>
      <c r="F5" s="50">
        <v>5214000</v>
      </c>
      <c r="G5" s="17">
        <f t="shared" si="0"/>
        <v>19538000</v>
      </c>
      <c r="H5" s="17">
        <f t="shared" si="1"/>
        <v>2849538.0250082659</v>
      </c>
      <c r="I5" s="17">
        <f t="shared" si="2"/>
        <v>16688461.974991735</v>
      </c>
    </row>
    <row r="6" spans="1:9" ht="15.75" customHeight="1" x14ac:dyDescent="0.25">
      <c r="A6" s="5">
        <f t="shared" si="3"/>
        <v>2025</v>
      </c>
      <c r="B6" s="49">
        <v>2533150.8930000002</v>
      </c>
      <c r="C6" s="50">
        <v>3952000</v>
      </c>
      <c r="D6" s="50">
        <v>6103000</v>
      </c>
      <c r="E6" s="50">
        <v>4610000</v>
      </c>
      <c r="F6" s="50">
        <v>5090000</v>
      </c>
      <c r="G6" s="17">
        <f t="shared" si="0"/>
        <v>19755000</v>
      </c>
      <c r="H6" s="17">
        <f t="shared" si="1"/>
        <v>2904778.9966577962</v>
      </c>
      <c r="I6" s="17">
        <f t="shared" si="2"/>
        <v>16850221.003342204</v>
      </c>
    </row>
    <row r="7" spans="1:9" ht="15.75" customHeight="1" x14ac:dyDescent="0.25">
      <c r="A7" s="5">
        <f t="shared" si="3"/>
        <v>2026</v>
      </c>
      <c r="B7" s="49">
        <v>2584416.9172</v>
      </c>
      <c r="C7" s="50">
        <v>4065000</v>
      </c>
      <c r="D7" s="50">
        <v>6320000</v>
      </c>
      <c r="E7" s="50">
        <v>4640000</v>
      </c>
      <c r="F7" s="50">
        <v>4968000</v>
      </c>
      <c r="G7" s="17">
        <f t="shared" si="0"/>
        <v>19993000</v>
      </c>
      <c r="H7" s="17">
        <f t="shared" si="1"/>
        <v>2963566.047500215</v>
      </c>
      <c r="I7" s="17">
        <f t="shared" si="2"/>
        <v>17029433.952499785</v>
      </c>
    </row>
    <row r="8" spans="1:9" ht="15.75" customHeight="1" x14ac:dyDescent="0.25">
      <c r="A8" s="5">
        <f t="shared" si="3"/>
        <v>2027</v>
      </c>
      <c r="B8" s="49">
        <v>2635959.9791999999</v>
      </c>
      <c r="C8" s="50">
        <v>4186000</v>
      </c>
      <c r="D8" s="50">
        <v>6545000</v>
      </c>
      <c r="E8" s="50">
        <v>4678000</v>
      </c>
      <c r="F8" s="50">
        <v>4846000</v>
      </c>
      <c r="G8" s="17">
        <f t="shared" si="0"/>
        <v>20255000</v>
      </c>
      <c r="H8" s="17">
        <f t="shared" si="1"/>
        <v>3022670.7792138937</v>
      </c>
      <c r="I8" s="17">
        <f t="shared" si="2"/>
        <v>17232329.220786106</v>
      </c>
    </row>
    <row r="9" spans="1:9" ht="15.75" customHeight="1" x14ac:dyDescent="0.25">
      <c r="A9" s="5">
        <f t="shared" si="3"/>
        <v>2028</v>
      </c>
      <c r="B9" s="49">
        <v>2687773.6424000012</v>
      </c>
      <c r="C9" s="50">
        <v>4309000</v>
      </c>
      <c r="D9" s="50">
        <v>6776000</v>
      </c>
      <c r="E9" s="50">
        <v>4714000</v>
      </c>
      <c r="F9" s="50">
        <v>4734000</v>
      </c>
      <c r="G9" s="17">
        <f t="shared" si="0"/>
        <v>20533000</v>
      </c>
      <c r="H9" s="17">
        <f t="shared" si="1"/>
        <v>3082085.8109118352</v>
      </c>
      <c r="I9" s="17">
        <f t="shared" si="2"/>
        <v>17450914.189088166</v>
      </c>
    </row>
    <row r="10" spans="1:9" ht="15.75" customHeight="1" x14ac:dyDescent="0.25">
      <c r="A10" s="5">
        <f t="shared" si="3"/>
        <v>2029</v>
      </c>
      <c r="B10" s="49">
        <v>2739816.6172000002</v>
      </c>
      <c r="C10" s="50">
        <v>4431000</v>
      </c>
      <c r="D10" s="50">
        <v>7008000</v>
      </c>
      <c r="E10" s="50">
        <v>4737000</v>
      </c>
      <c r="F10" s="50">
        <v>4639000</v>
      </c>
      <c r="G10" s="17">
        <f t="shared" si="0"/>
        <v>20815000</v>
      </c>
      <c r="H10" s="17">
        <f t="shared" si="1"/>
        <v>3141763.7955673779</v>
      </c>
      <c r="I10" s="17">
        <f t="shared" si="2"/>
        <v>17673236.204432622</v>
      </c>
    </row>
    <row r="11" spans="1:9" ht="15.75" customHeight="1" x14ac:dyDescent="0.25">
      <c r="A11" s="5">
        <f t="shared" si="3"/>
        <v>2030</v>
      </c>
      <c r="B11" s="49">
        <v>2792047.6140000001</v>
      </c>
      <c r="C11" s="50">
        <v>4547000</v>
      </c>
      <c r="D11" s="50">
        <v>7240000</v>
      </c>
      <c r="E11" s="50">
        <v>4737000</v>
      </c>
      <c r="F11" s="50">
        <v>4570000</v>
      </c>
      <c r="G11" s="17">
        <f t="shared" si="0"/>
        <v>21094000</v>
      </c>
      <c r="H11" s="17">
        <f t="shared" si="1"/>
        <v>3201657.3861538665</v>
      </c>
      <c r="I11" s="17">
        <f t="shared" si="2"/>
        <v>17892342.613846134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CdRMEqmv7REC30SvjK6pPUDt7KQcj25aMVyQDihtxnwe/987chf/Y6tOzovZIJ3GNdivjcSaU71xcKzcEiPcQ==" saltValue="+poqH4rmjSfUZmGkTPyQb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2.2489114291274572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2.2489114291274572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1.8167658696879225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1.8167658696879225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1.8251736228163558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1.8251736228163558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1.5396488781866631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1.5396488781866631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2.7172532150502535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2.7172532150502535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2.1230530708208932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2.1230530708208932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NUPp+zGbe5Pg3ztkq/qHFaMTXpXyxi7RsF+j9aqMWnIpuVJphGABct3XJAQATCLi6OZ7GG9FI7Mchvdn56eiZg==" saltValue="1fIo5N9hzrFu9OsHLD9KQ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XEMYZZH5TZnGMHb4cqUZTLHVIrjG9Bse5K4onukDdzF70NfiF5xX+ovzH7CMXMsUwHyQ9Mw3AAmQhzOU8xDoZA==" saltValue="A9domcrzHk8CFIYP8MeP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fbxPiwMhZ74mcbI4Xg/y8r6LY5c10YqbI0gRH1g/5416Vkx2a0tuU0YXRDnZm7eeRECLPJKsz4vpuGurFhfLyg==" saltValue="tSasfkdn1gn+APSemfHJ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0.62301017985493279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0.62301017985493279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0.87207270396065106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0.87207270396065106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0.87207270396065106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0.87207270396065106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0.42209440488016808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0.42209440488016808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0.8404501977109744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0.8404501977109744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0.8404501977109744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0.8404501977109744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0.91445827438943716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0.91445827438943716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0.90383796407089867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0.90383796407089867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0.90383796407089867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0.90383796407089867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4J/+WpRvWSHd6DwU7O6JzA4DDn7nP4qZnFzsqurfwRhKEv9X7/faEhgwrQNR7wfMkqnUYP77xsxIgKk5t/1mkg==" saltValue="ujzeJ1dk42A9b6ELhSdT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DWTEArvvtUnk45e53ViMCSZHbNUrF6RvBzYLkFzFeDS0zi4FEv75fI/+QII8Wsjly8kZNYyJf81TgdlUMT6tbw==" saltValue="XjwcM5AazNHOVTWgK+35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0.23655092080028575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0.52048428763466759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0.52048428763466759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0.63099630996309952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0.63099630996309952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0.63099630996309952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0.63099630996309952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0.64187045942903931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0.64187045942903931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0.64187045942903931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0.64187045942903931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0.32522760490590891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0.62803959205541171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0.62803959205541171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0.72677595628415304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0.72677595628415304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0.72677595628415304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0.72677595628415304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0.73600844772967267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0.73600844772967267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0.73600844772967267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0.73600844772967267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0.12392209771414327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0.3313388370566609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0.3313388370566609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0.43840800879013564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0.43840800879013564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0.43840800879013564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0.43840800879013564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0.45001076065903062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0.45001076065903062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0.45001076065903062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0.45001076065903062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0.21945474498547266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0.49620489540027679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0.49620489540027679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0.60809928151534931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0.60809928151534931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0.60809928151534931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0.60809928151534931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0.61924102043406515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0.61924102043406515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0.61924102043406515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0.61924102043406515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0.79575224532755995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0.93173301996359337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0.93173301996359337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0.95555884749277842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0.95555884749277842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0.95555884749277842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0.95555884749277842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0.95751249840671881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0.95751249840671881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0.95751249840671881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0.95751249840671881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0.58083509895652097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0.82918588861479559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0.82918588861479559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0.88435964151488877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0.88435964151488877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0.88435964151488877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0.88435964151488877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0.88907991791913932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0.88907991791913932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0.88907991791913932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0.88907991791913932</v>
      </c>
    </row>
  </sheetData>
  <sheetProtection algorithmName="SHA-512" hashValue="W0zT1Gr6P/Poj5OwDhJwUyInqLG6ps5/fpFvsSAdfSoExYzRVR2KG2amJSclRCIWQM76wMB9uTXzgLgbZw+Cgw==" saltValue="3BeiN7LlwlAM78DTyJKn/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0.85284856649089591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0.85606938275678501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0.85749086599423918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0.85894998055209848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0.8496005711649538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0.85143832947958309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0.8538018623078647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0.85752723286889943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0.76756370984180633</v>
      </c>
      <c r="E10" s="90">
        <f>E3*0.9</f>
        <v>0.77046244448110657</v>
      </c>
      <c r="F10" s="90">
        <f>F3*0.9</f>
        <v>0.77174177939481525</v>
      </c>
      <c r="G10" s="90">
        <f>G3*0.9</f>
        <v>0.77305498249688864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0.76464051404845845</v>
      </c>
      <c r="E12" s="90">
        <f>E5*0.9</f>
        <v>0.76629449653162485</v>
      </c>
      <c r="F12" s="90">
        <f>F5*0.9</f>
        <v>0.76842167607707823</v>
      </c>
      <c r="G12" s="90">
        <f>G5*0.9</f>
        <v>0.77177450958200955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0.8954909948154407</v>
      </c>
      <c r="E17" s="90">
        <f>E3*1.05</f>
        <v>0.89887285189462429</v>
      </c>
      <c r="F17" s="90">
        <f>F3*1.05</f>
        <v>0.90036540929395115</v>
      </c>
      <c r="G17" s="90">
        <f>G3*1.05</f>
        <v>0.90189747957970345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0.89208059972320153</v>
      </c>
      <c r="E19" s="90">
        <f>E5*1.05</f>
        <v>0.89401024595356227</v>
      </c>
      <c r="F19" s="90">
        <f>F5*1.05</f>
        <v>0.89649195542325799</v>
      </c>
      <c r="G19" s="90">
        <f>G5*1.05</f>
        <v>0.90040359451234442</v>
      </c>
    </row>
  </sheetData>
  <sheetProtection algorithmName="SHA-512" hashValue="b/QxIHMKTTQ2qDPPBPzBDN4/xdpBXbXtwn7rE6UdZGj1M5Ed2GgtkNMudbRQUx8xOXM0WJ9X56Cv8WOKh9nVtA==" saltValue="KkYYBz3DBtDz0RG3IcNru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AsdfwupNTmy02iz9iGAQDR8kw8Lo5g4xdHy9Ndx2PwXsj/zyyN4nZoz+wGGG5z4Xp8Zk4xxS3JdiEc1nXLjd6w==" saltValue="vwWpPHjqDik2O6TXtv7Z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Q0iiQKEUb7GyDu9ecwS23jPwb7IViSvh1g+mu87QKd6J+cPWfP6GIPsHL8SC6J3uGX/0pCAXwf/MEsxgoZ6eVA==" saltValue="ZBm2qxqoIZuRx4w//+IwA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4.0233655536580492E-3</v>
      </c>
    </row>
    <row r="4" spans="1:8" ht="15.75" customHeight="1" x14ac:dyDescent="0.25">
      <c r="B4" s="19" t="s">
        <v>97</v>
      </c>
      <c r="C4" s="101">
        <v>0.1228700268072636</v>
      </c>
    </row>
    <row r="5" spans="1:8" ht="15.75" customHeight="1" x14ac:dyDescent="0.25">
      <c r="B5" s="19" t="s">
        <v>95</v>
      </c>
      <c r="C5" s="101">
        <v>6.0952016095778279E-2</v>
      </c>
    </row>
    <row r="6" spans="1:8" ht="15.75" customHeight="1" x14ac:dyDescent="0.25">
      <c r="B6" s="19" t="s">
        <v>91</v>
      </c>
      <c r="C6" s="101">
        <v>0.25052948415539211</v>
      </c>
    </row>
    <row r="7" spans="1:8" ht="15.75" customHeight="1" x14ac:dyDescent="0.25">
      <c r="B7" s="19" t="s">
        <v>96</v>
      </c>
      <c r="C7" s="101">
        <v>0.3156167743772183</v>
      </c>
    </row>
    <row r="8" spans="1:8" ht="15.75" customHeight="1" x14ac:dyDescent="0.25">
      <c r="B8" s="19" t="s">
        <v>98</v>
      </c>
      <c r="C8" s="101">
        <v>4.6299750366725926E-3</v>
      </c>
    </row>
    <row r="9" spans="1:8" ht="15.75" customHeight="1" x14ac:dyDescent="0.25">
      <c r="B9" s="19" t="s">
        <v>92</v>
      </c>
      <c r="C9" s="101">
        <v>0.14275968635991829</v>
      </c>
    </row>
    <row r="10" spans="1:8" ht="15.75" customHeight="1" x14ac:dyDescent="0.25">
      <c r="B10" s="19" t="s">
        <v>94</v>
      </c>
      <c r="C10" s="101">
        <v>9.8618671614099027E-2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0.1220307108879696</v>
      </c>
      <c r="D14" s="55">
        <v>0.1220307108879696</v>
      </c>
      <c r="E14" s="55">
        <v>0.1220307108879696</v>
      </c>
      <c r="F14" s="55">
        <v>0.1220307108879696</v>
      </c>
    </row>
    <row r="15" spans="1:8" ht="15.75" customHeight="1" x14ac:dyDescent="0.25">
      <c r="B15" s="19" t="s">
        <v>102</v>
      </c>
      <c r="C15" s="101">
        <v>0.27902446754297677</v>
      </c>
      <c r="D15" s="101">
        <v>0.27902446754297677</v>
      </c>
      <c r="E15" s="101">
        <v>0.27902446754297677</v>
      </c>
      <c r="F15" s="101">
        <v>0.27902446754297677</v>
      </c>
    </row>
    <row r="16" spans="1:8" ht="15.75" customHeight="1" x14ac:dyDescent="0.25">
      <c r="B16" s="19" t="s">
        <v>2</v>
      </c>
      <c r="C16" s="101">
        <v>3.7135633713979557E-2</v>
      </c>
      <c r="D16" s="101">
        <v>3.7135633713979557E-2</v>
      </c>
      <c r="E16" s="101">
        <v>3.7135633713979557E-2</v>
      </c>
      <c r="F16" s="101">
        <v>3.7135633713979557E-2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7.2189334923710123E-3</v>
      </c>
      <c r="D19" s="101">
        <v>7.2189334923710123E-3</v>
      </c>
      <c r="E19" s="101">
        <v>7.2189334923710123E-3</v>
      </c>
      <c r="F19" s="101">
        <v>7.2189334923710123E-3</v>
      </c>
    </row>
    <row r="20" spans="1:8" ht="15.75" customHeight="1" x14ac:dyDescent="0.25">
      <c r="B20" s="19" t="s">
        <v>79</v>
      </c>
      <c r="C20" s="101">
        <v>1.119924021538812E-2</v>
      </c>
      <c r="D20" s="101">
        <v>1.119924021538812E-2</v>
      </c>
      <c r="E20" s="101">
        <v>1.119924021538812E-2</v>
      </c>
      <c r="F20" s="101">
        <v>1.119924021538812E-2</v>
      </c>
    </row>
    <row r="21" spans="1:8" ht="15.75" customHeight="1" x14ac:dyDescent="0.25">
      <c r="B21" s="19" t="s">
        <v>88</v>
      </c>
      <c r="C21" s="101">
        <v>0.13524626199883119</v>
      </c>
      <c r="D21" s="101">
        <v>0.13524626199883119</v>
      </c>
      <c r="E21" s="101">
        <v>0.13524626199883119</v>
      </c>
      <c r="F21" s="101">
        <v>0.13524626199883119</v>
      </c>
    </row>
    <row r="22" spans="1:8" ht="15.75" customHeight="1" x14ac:dyDescent="0.25">
      <c r="B22" s="19" t="s">
        <v>99</v>
      </c>
      <c r="C22" s="101">
        <v>0.40814475214848389</v>
      </c>
      <c r="D22" s="101">
        <v>0.40814475214848389</v>
      </c>
      <c r="E22" s="101">
        <v>0.40814475214848389</v>
      </c>
      <c r="F22" s="101">
        <v>0.40814475214848389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5.4573182999999997E-2</v>
      </c>
    </row>
    <row r="27" spans="1:8" ht="15.75" customHeight="1" x14ac:dyDescent="0.25">
      <c r="B27" s="19" t="s">
        <v>89</v>
      </c>
      <c r="C27" s="101">
        <v>5.9409878999999999E-2</v>
      </c>
    </row>
    <row r="28" spans="1:8" ht="15.75" customHeight="1" x14ac:dyDescent="0.25">
      <c r="B28" s="19" t="s">
        <v>103</v>
      </c>
      <c r="C28" s="101">
        <v>0.12098242100000001</v>
      </c>
    </row>
    <row r="29" spans="1:8" ht="15.75" customHeight="1" x14ac:dyDescent="0.25">
      <c r="B29" s="19" t="s">
        <v>86</v>
      </c>
      <c r="C29" s="101">
        <v>0.13495797500000001</v>
      </c>
    </row>
    <row r="30" spans="1:8" ht="15.75" customHeight="1" x14ac:dyDescent="0.25">
      <c r="B30" s="19" t="s">
        <v>4</v>
      </c>
      <c r="C30" s="101">
        <v>8.1454253000000018E-2</v>
      </c>
    </row>
    <row r="31" spans="1:8" ht="15.75" customHeight="1" x14ac:dyDescent="0.25">
      <c r="B31" s="19" t="s">
        <v>80</v>
      </c>
      <c r="C31" s="101">
        <v>6.5903797E-2</v>
      </c>
    </row>
    <row r="32" spans="1:8" ht="15.75" customHeight="1" x14ac:dyDescent="0.25">
      <c r="B32" s="19" t="s">
        <v>85</v>
      </c>
      <c r="C32" s="101">
        <v>0.13216685</v>
      </c>
    </row>
    <row r="33" spans="2:3" ht="15.75" customHeight="1" x14ac:dyDescent="0.25">
      <c r="B33" s="19" t="s">
        <v>100</v>
      </c>
      <c r="C33" s="101">
        <v>0.12743632599999999</v>
      </c>
    </row>
    <row r="34" spans="2:3" ht="15.75" customHeight="1" x14ac:dyDescent="0.25">
      <c r="B34" s="19" t="s">
        <v>87</v>
      </c>
      <c r="C34" s="101">
        <v>0.22311531600000001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VHe9A+SZQ7EFV5fHeEIWT/WVcafVPTf2sRLZNF8g0geW8PV5AmXGK8d7petDvwdmitswgdjz7OipAJNjRzXzaA==" saltValue="z1r7Bz/iwXf0jqv/8qEI3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5">
      <c r="B4" s="5" t="s">
        <v>110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5">
      <c r="B5" s="5" t="s">
        <v>106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5">
      <c r="B10" s="5" t="s">
        <v>107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5">
      <c r="B11" s="5" t="s">
        <v>119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0.90404206074999993</v>
      </c>
      <c r="D14" s="54">
        <v>0.87950470141100001</v>
      </c>
      <c r="E14" s="54">
        <v>0.87950470141100001</v>
      </c>
      <c r="F14" s="54">
        <v>0.57788545592399998</v>
      </c>
      <c r="G14" s="54">
        <v>0.57788545592399998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0.53090231634368046</v>
      </c>
      <c r="D15" s="52">
        <f t="shared" si="0"/>
        <v>0.5164926539224155</v>
      </c>
      <c r="E15" s="52">
        <f t="shared" si="0"/>
        <v>0.5164926539224155</v>
      </c>
      <c r="F15" s="52">
        <f t="shared" si="0"/>
        <v>0.3393655455331927</v>
      </c>
      <c r="G15" s="52">
        <f t="shared" si="0"/>
        <v>0.3393655455331927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0KI9kGnmpKfi1zDViaobSpwV2Lf4yYODU4KRvMWdEdlw+LVZ5HupyQgH915qrXxQvzffdlefIPr0XD//yICXQ==" saltValue="e7XtAJbhviWUUyIu1axE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0.55160951614379894</v>
      </c>
      <c r="D2" s="53">
        <v>0.31436900000000001</v>
      </c>
      <c r="E2" s="53"/>
      <c r="F2" s="53"/>
      <c r="G2" s="53"/>
    </row>
    <row r="3" spans="1:7" x14ac:dyDescent="0.25">
      <c r="B3" s="3" t="s">
        <v>127</v>
      </c>
      <c r="C3" s="53">
        <v>0.26624441146850603</v>
      </c>
      <c r="D3" s="53">
        <v>0.36587259999999999</v>
      </c>
      <c r="E3" s="53"/>
      <c r="F3" s="53"/>
      <c r="G3" s="53"/>
    </row>
    <row r="4" spans="1:7" x14ac:dyDescent="0.25">
      <c r="B4" s="3" t="s">
        <v>126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/>
    </row>
    <row r="5" spans="1:7" x14ac:dyDescent="0.25">
      <c r="B5" s="3" t="s">
        <v>125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O5gbPNeMAh00xZOguv/tD9NkMduqB/Q9nRzN0s5vQnVgV+FSFWRZg5EyoWD23GMV3cMc9hGKtGdWawhrnUP0pg==" saltValue="0Luf/bKw2Ttre1GYW1vuV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U0azBzUYWhlVH4Ze7Ao0V90zL3p63K2kdhkiSHeRzMxbeZQhAKeoEqa2No29g/ZnsfW/HQXbfZYbnIuMKHb9w==" saltValue="+ll/KVuLZTqcNAXQigvNM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xsndOSpL0UYUTrkPl6K6THbTYSs1KZxVQP6bZioaf0VPQz93RsoPa4SJrY6D/qo+ZYeijYiGWoti/8rg3IaZZw==" saltValue="tiPeFJx6TnHUX11/ThYTj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CaEhHDFCe8qEk8JQc/m11rvj0UjZuTDjmooyp/mAHPCzibgSdNeCVIV1Q7TLyRAojBKWOIi+otbLzM/V+wFm3Q==" saltValue="pbZUELRvuEbZHkc5DtRAU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mxqNfSv7xewI7vc6ewefRybESBDISUqgglh495ESPaNDGgcsLFlTmHB3GJLc5Yv61hF/1HtuzRtS9ydTxdBoQ==" saltValue="ArKk4WQUlgtG3apbwIZD5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2024-03-15T02:38:17Z</dcterms:modified>
</cp:coreProperties>
</file>