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FBA3ED15-51C0-4D24-B794-DA3260BAB5C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E114" i="72"/>
  <c r="D114" i="72"/>
  <c r="E113" i="72"/>
  <c r="D113" i="72"/>
  <c r="H112" i="72"/>
  <c r="G112" i="72"/>
  <c r="F112" i="72"/>
  <c r="E112" i="72"/>
  <c r="D112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E59" i="72"/>
  <c r="D59" i="72"/>
  <c r="E58" i="72"/>
  <c r="D58" i="72"/>
  <c r="H57" i="72"/>
  <c r="G57" i="72"/>
  <c r="F57" i="72"/>
  <c r="E57" i="72"/>
  <c r="D57" i="72"/>
  <c r="G5" i="71"/>
  <c r="F5" i="71"/>
  <c r="F19" i="71" s="1"/>
  <c r="E5" i="71"/>
  <c r="E12" i="71" s="1"/>
  <c r="D5" i="71"/>
  <c r="D19" i="71" s="1"/>
  <c r="G3" i="71"/>
  <c r="F3" i="71"/>
  <c r="F17" i="71" s="1"/>
  <c r="E3" i="71"/>
  <c r="D3" i="71"/>
  <c r="D10" i="71" s="1"/>
  <c r="G19" i="71"/>
  <c r="E19" i="71"/>
  <c r="C19" i="71"/>
  <c r="E17" i="71"/>
  <c r="C17" i="71"/>
  <c r="C12" i="71"/>
  <c r="G10" i="71"/>
  <c r="C10" i="71"/>
  <c r="G12" i="71"/>
  <c r="G17" i="71"/>
  <c r="E10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G59" i="70"/>
  <c r="F59" i="70"/>
  <c r="E59" i="70"/>
  <c r="D59" i="70"/>
  <c r="C59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F32" i="69"/>
  <c r="E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F19" i="69"/>
  <c r="E19" i="69"/>
  <c r="F17" i="69"/>
  <c r="E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9" i="65"/>
  <c r="E8" i="65"/>
  <c r="D6" i="65"/>
  <c r="D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F10" i="71" l="1"/>
  <c r="D17" i="71"/>
  <c r="D12" i="71"/>
  <c r="F12" i="71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<sst xmlns="http://schemas.openxmlformats.org/spreadsheetml/2006/main" count="2093" uniqueCount="341">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</sst>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19</v>
      </c>
      <c r="B1" s="30" t="s">
        <v>4</v>
      </c>
      <c r="C1" s="30" t="s">
        <v>24</v>
      </c>
    </row>
    <row r="2" spans="1:3" ht="16" customHeight="1" x14ac:dyDescent="0.3">
      <c r="A2" s="8" t="s">
        <v>55</v>
      </c>
      <c r="B2" s="30"/>
      <c r="C2" s="30"/>
    </row>
    <row r="3" spans="1:3" ht="16" customHeight="1" x14ac:dyDescent="0.3">
      <c r="A3" s="1"/>
      <c r="B3" s="5" t="s">
        <v>18</v>
      </c>
      <c r="C3" s="48">
        <v>2017</v>
      </c>
    </row>
    <row r="4" spans="1:3" ht="16" customHeight="1" x14ac:dyDescent="0.3">
      <c r="A4" s="1"/>
      <c r="B4" s="5" t="s">
        <v>26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Bl2v7GDzlH93spywAzeliTjzKDSJAJ2PPqMou2jUmDrgreIKZczRy6b0l7WVSvObRtkMTO1iklEwP5xIuAzRmg==" saltValue="/2pZSE/isRj8ew/mWeUd6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6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hUKtkUaxppRJYEQ1yS6dKy9yINshXzMY0QjyUaejxni+6Fj4V/6XqmMX53aXEOico8Jx2BOM1snWC55TmbCTTg==" saltValue="u9s2HScmciSoK8U4o+0aC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x14ac:dyDescent="0.25">
      <c r="A2" s="65" t="s">
        <v>178</v>
      </c>
      <c r="B2" s="62" t="s">
        <v>191</v>
      </c>
      <c r="C2" s="62"/>
    </row>
    <row r="3" spans="1:3" x14ac:dyDescent="0.25">
      <c r="A3" s="65" t="s">
        <v>179</v>
      </c>
      <c r="B3" s="62" t="s">
        <v>191</v>
      </c>
      <c r="C3" s="62"/>
    </row>
    <row r="4" spans="1:3" x14ac:dyDescent="0.25">
      <c r="A4" s="66" t="s">
        <v>193</v>
      </c>
      <c r="B4" s="62" t="s">
        <v>184</v>
      </c>
      <c r="C4" s="62"/>
    </row>
    <row r="5" spans="1:3" x14ac:dyDescent="0.25">
      <c r="A5" s="66" t="s">
        <v>190</v>
      </c>
      <c r="B5" s="62" t="s">
        <v>184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3UHKzFwEQjifZ9inhvuOvel71Xe2ZENIg5+TMd4jnmQsPiPlKEWQoQi+rOJpKlG01sEhhicsKThJOZDUjsvtmg==" saltValue="UeU4VFRRM/ckaG/Uo7fL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163</v>
      </c>
    </row>
    <row r="2" spans="1:1" x14ac:dyDescent="0.25">
      <c r="A2" s="35" t="s">
        <v>170</v>
      </c>
    </row>
    <row r="3" spans="1:1" x14ac:dyDescent="0.25">
      <c r="A3" s="35" t="s">
        <v>180</v>
      </c>
    </row>
    <row r="4" spans="1:1" x14ac:dyDescent="0.25">
      <c r="A4" s="35" t="s">
        <v>185</v>
      </c>
    </row>
    <row r="5" spans="1:1" x14ac:dyDescent="0.25">
      <c r="A5" s="35" t="s">
        <v>197</v>
      </c>
    </row>
    <row r="6" spans="1:1" x14ac:dyDescent="0.25">
      <c r="A6" s="35" t="s">
        <v>198</v>
      </c>
    </row>
    <row r="7" spans="1:1" x14ac:dyDescent="0.25">
      <c r="A7" s="35" t="s">
        <v>199</v>
      </c>
    </row>
    <row r="8" spans="1:1" x14ac:dyDescent="0.25">
      <c r="A8" s="35" t="s">
        <v>200</v>
      </c>
    </row>
    <row r="9" spans="1:1" x14ac:dyDescent="0.25">
      <c r="A9" s="35" t="s">
        <v>201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FVSt69s5Ql9arZeVbnyLxZIf38lOmn0t4Fj6bFh5uvdrRDKeOLLkXK8DE7gaKJqUbzI9w4/V5QtZN7O6I0otvw==" saltValue="eO8KrN4nK53P20RWuwCh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Q9ufri8uz5YuwatxnD2UaM76tGDfjQojL84qxPqmVSi5h9y6Hvd4K4QLF3KRB7QElNBuR8gAdxPCBiiGvvW+6Q==" saltValue="+ZgDReAfLJPA8Akh6JIJ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TmE9l2uQhufONiQ/RV2nffdHI2/q52dIrZgOoPkUxjouNNmg0XQuKujFj8gdbefm0KB6fOvK69hEy1EIAoQP8g==" saltValue="1d+Vr0155R3mYzPhUzs1B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HipUHwur78PaiUoDisA7G94TVXyGv/pgHy3p+avmCq7bYAkEpB/vcH7+q3zxGjqJ5o/kn28n4GIe4IiRemvPw==" saltValue="gYE1IlZ9kG7zgoqBACkQ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" x14ac:dyDescent="0.3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zV/dK2LZQFLxH1kS6Y34w7SVXyFC2s/Uy2Zc6pegUf2jbuH3TXPfN9U9wr7SJOPNZds6giU7WifIhHmoqvxBYQ==" saltValue="i/UmeWWRJzdr4Fax3tVs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KSlicjYHaRk3irmLza71QypttogicWYFnSiIf57LwkvoEyDshlxoXh85ZaiaDaP6WJgIKPwYHvXjM00R+WWqqQ==" saltValue="hlqATlxFkiANljUaFzxrk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8nLTzKPgVYKhKpldq77auJPejWPhpi2h961Ay8nKtGIaQFj/KY6UBzffDHtEIKr7JaBUmq0AlGGp3qZqEh3RzA==" saltValue="ABeYJ6aA9psxRezMlRMYZ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5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5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5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5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RwJf1sv5trCeVxVNru4uaBf6/+ghJdujIK4+bQ3pZLRdOyJoxjYd6+oeckIBFxGMldudNTAydlJAd4opWgfpUw==" saltValue="BPqcbh523B4nj5GBkHoi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euKU12ZRqDCCUuH9FUGRR4FhL83lbE4eQCoJjeabwG7A4Fwh9sx2iBlyJSLiHSurbsLDYv/Fa3fgCmRc6GGnqA==" saltValue="RfDLyPSo7CzCyi6ilkzBq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78</v>
      </c>
      <c r="C5" s="27" t="s">
        <v>150</v>
      </c>
      <c r="D5" s="102">
        <f>IF(ISBLANK('Distribución de lactancia'!$C$2),1.56,(1.56-'Distribución de lactancia'!$C$2)/(1-'Distribución de lactancia'!$C$2))</f>
        <v>4.5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149</v>
      </c>
      <c r="D6" s="102">
        <f>IF(ISBLANK('Distribución de lactancia'!$C$2),1.56,(1.56-'Distribución de lactancia'!$C$2)/(1-'Distribución de lactancia'!$C$2))</f>
        <v>4.5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74</v>
      </c>
      <c r="C8" s="27" t="s">
        <v>150</v>
      </c>
      <c r="D8" s="102">
        <v>1</v>
      </c>
      <c r="E8" s="102">
        <f>IF(ISBLANK('Distribución de lactancia'!$D$2),1.56,(1.56-'Distribución de lactancia'!$D$2)/(1-'Distribución de lactancia'!$D$2))</f>
        <v>2.0055204598486145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149</v>
      </c>
      <c r="D9" s="102">
        <v>1</v>
      </c>
      <c r="E9" s="102">
        <f>IF(ISBLANK('Distribución de lactancia'!$D$2),1.56,(1.56-'Distribución de lactancia'!$D$2)/(1-'Distribución de lactancia'!$D$2))</f>
        <v>2.0055204598486145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149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237</v>
      </c>
      <c r="B55" s="117" t="s">
        <v>104</v>
      </c>
      <c r="C55" s="27" t="s">
        <v>150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149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78</v>
      </c>
      <c r="C58" s="27" t="s">
        <v>150</v>
      </c>
      <c r="D58" s="102">
        <f>IF(ISBLANK('Distribución de lactancia'!$C$2),1.37,(1.37-'Distribución de lactancia'!$C$2)/(1-'Distribución de lactancia'!$C$2))</f>
        <v>3.3125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149</v>
      </c>
      <c r="D59" s="102">
        <f>IF(ISBLANK('Distribución de lactancia'!$C$2),1.37,(1.37-'Distribución de lactancia'!$C$2)/(1-'Distribución de lactancia'!$C$2))</f>
        <v>3.3125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74</v>
      </c>
      <c r="C61" s="27" t="s">
        <v>150</v>
      </c>
      <c r="D61" s="102">
        <f t="shared" si="2"/>
        <v>1</v>
      </c>
      <c r="E61" s="102">
        <f>IF(ISBLANK('Distribución de lactancia'!$D$2),1.37,(1.37-'Distribución de lactancia'!$D$2)/(1-'Distribución de lactancia'!$D$2))</f>
        <v>1.6643617323999775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149</v>
      </c>
      <c r="D62" s="102">
        <f t="shared" si="2"/>
        <v>1</v>
      </c>
      <c r="E62" s="102">
        <f>IF(ISBLANK('Distribución de lactancia'!$D$2),1.37,(1.37-'Distribución de lactancia'!$D$2)/(1-'Distribución de lactancia'!$D$2))</f>
        <v>1.6643617323999775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77</v>
      </c>
      <c r="C64" s="27" t="s">
        <v>150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149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75</v>
      </c>
      <c r="C67" s="27" t="s">
        <v>150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149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148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243</v>
      </c>
      <c r="B72" s="117" t="s">
        <v>104</v>
      </c>
      <c r="C72" s="27" t="s">
        <v>150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0.88200000000000001</v>
      </c>
      <c r="G72" s="102">
        <f t="shared" si="3"/>
        <v>0.88200000000000001</v>
      </c>
      <c r="H72" s="102">
        <f t="shared" si="3"/>
        <v>1</v>
      </c>
    </row>
    <row r="73" spans="1:8" x14ac:dyDescent="0.25">
      <c r="B73" s="117"/>
      <c r="C73" s="27" t="s">
        <v>149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0.88200000000000001</v>
      </c>
      <c r="G73" s="102">
        <f t="shared" si="4"/>
        <v>0.88200000000000001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0.89100000000000001</v>
      </c>
      <c r="G74" s="102">
        <f t="shared" si="4"/>
        <v>0.89100000000000001</v>
      </c>
      <c r="H74" s="102">
        <f t="shared" si="4"/>
        <v>1</v>
      </c>
    </row>
    <row r="75" spans="1:8" x14ac:dyDescent="0.25">
      <c r="B75" s="117" t="s">
        <v>78</v>
      </c>
      <c r="C75" s="27" t="s">
        <v>150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149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0.89100000000000001</v>
      </c>
      <c r="G77" s="102">
        <f t="shared" si="4"/>
        <v>0.89100000000000001</v>
      </c>
      <c r="H77" s="102">
        <f t="shared" si="4"/>
        <v>1</v>
      </c>
    </row>
    <row r="78" spans="1:8" x14ac:dyDescent="0.25">
      <c r="B78" s="117" t="s">
        <v>74</v>
      </c>
      <c r="C78" s="27" t="s">
        <v>150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149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0.89100000000000001</v>
      </c>
      <c r="G80" s="102">
        <f t="shared" si="4"/>
        <v>0.89100000000000001</v>
      </c>
      <c r="H80" s="102">
        <f t="shared" si="4"/>
        <v>1</v>
      </c>
    </row>
    <row r="81" spans="1:8" x14ac:dyDescent="0.25">
      <c r="B81" s="117" t="s">
        <v>77</v>
      </c>
      <c r="C81" s="27" t="s">
        <v>150</v>
      </c>
      <c r="D81" s="102">
        <f t="shared" si="4"/>
        <v>1</v>
      </c>
      <c r="E81" s="102">
        <f t="shared" si="4"/>
        <v>1</v>
      </c>
      <c r="F81" s="102">
        <f t="shared" si="4"/>
        <v>0.70200000000000007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149</v>
      </c>
      <c r="D82" s="102">
        <f t="shared" si="4"/>
        <v>1</v>
      </c>
      <c r="E82" s="102">
        <f t="shared" si="4"/>
        <v>1</v>
      </c>
      <c r="F82" s="102">
        <f t="shared" si="4"/>
        <v>0.70200000000000007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0.89100000000000001</v>
      </c>
      <c r="G83" s="102">
        <f t="shared" si="4"/>
        <v>0.89100000000000001</v>
      </c>
      <c r="H83" s="102">
        <f t="shared" si="4"/>
        <v>1</v>
      </c>
    </row>
    <row r="84" spans="1:8" x14ac:dyDescent="0.25">
      <c r="B84" s="117" t="s">
        <v>75</v>
      </c>
      <c r="C84" s="27" t="s">
        <v>150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0.70200000000000007</v>
      </c>
      <c r="H84" s="102">
        <f t="shared" si="4"/>
        <v>1</v>
      </c>
    </row>
    <row r="85" spans="1:8" x14ac:dyDescent="0.25">
      <c r="B85" s="117"/>
      <c r="C85" s="27" t="s">
        <v>149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0.70200000000000007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0.89100000000000001</v>
      </c>
      <c r="H86" s="102">
        <f t="shared" si="4"/>
        <v>1</v>
      </c>
    </row>
    <row r="87" spans="1:8" ht="13" x14ac:dyDescent="0.25">
      <c r="B87" s="76" t="s">
        <v>148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0.85499999999999998</v>
      </c>
      <c r="G87" s="102">
        <f t="shared" si="4"/>
        <v>0.85499999999999998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5">E36*0.9</f>
        <v>0.9</v>
      </c>
      <c r="F89" s="102">
        <f t="shared" si="5"/>
        <v>0.9</v>
      </c>
      <c r="G89" s="102">
        <f t="shared" si="5"/>
        <v>0.9</v>
      </c>
      <c r="H89" s="102">
        <f t="shared" si="5"/>
        <v>0.9</v>
      </c>
    </row>
    <row r="90" spans="1:8" x14ac:dyDescent="0.25">
      <c r="B90" s="117"/>
      <c r="C90" s="27" t="s">
        <v>149</v>
      </c>
      <c r="D90" s="102">
        <f t="shared" ref="D90:D104" si="6">D37*0.9</f>
        <v>0.9</v>
      </c>
      <c r="E90" s="102">
        <f t="shared" ref="E90:H90" si="7">E37*0.9</f>
        <v>0.9</v>
      </c>
      <c r="F90" s="102">
        <f t="shared" si="7"/>
        <v>0.9</v>
      </c>
      <c r="G90" s="102">
        <f t="shared" si="7"/>
        <v>0.9</v>
      </c>
      <c r="H90" s="102">
        <f t="shared" si="7"/>
        <v>0.9</v>
      </c>
    </row>
    <row r="91" spans="1:8" x14ac:dyDescent="0.25">
      <c r="B91" s="117"/>
      <c r="C91" s="27" t="s">
        <v>155</v>
      </c>
      <c r="D91" s="102">
        <f t="shared" si="6"/>
        <v>0.9</v>
      </c>
      <c r="E91" s="102">
        <f t="shared" ref="E91:H91" si="8">E38*0.9</f>
        <v>0.9</v>
      </c>
      <c r="F91" s="102">
        <f t="shared" si="8"/>
        <v>0.9</v>
      </c>
      <c r="G91" s="102">
        <f t="shared" si="8"/>
        <v>0.9</v>
      </c>
      <c r="H91" s="102">
        <f t="shared" si="8"/>
        <v>0.9</v>
      </c>
    </row>
    <row r="92" spans="1:8" x14ac:dyDescent="0.25">
      <c r="B92" s="117" t="s">
        <v>78</v>
      </c>
      <c r="C92" s="27" t="s">
        <v>150</v>
      </c>
      <c r="D92" s="102">
        <f t="shared" si="6"/>
        <v>0.9</v>
      </c>
      <c r="E92" s="102">
        <f t="shared" ref="E92:H92" si="9">E39*0.9</f>
        <v>0.9</v>
      </c>
      <c r="F92" s="102">
        <f t="shared" si="9"/>
        <v>0.9</v>
      </c>
      <c r="G92" s="102">
        <f t="shared" si="9"/>
        <v>0.9</v>
      </c>
      <c r="H92" s="102">
        <f t="shared" si="9"/>
        <v>0.9</v>
      </c>
    </row>
    <row r="93" spans="1:8" x14ac:dyDescent="0.25">
      <c r="B93" s="117"/>
      <c r="C93" s="27" t="s">
        <v>149</v>
      </c>
      <c r="D93" s="102">
        <f t="shared" si="6"/>
        <v>0.9</v>
      </c>
      <c r="E93" s="102">
        <f t="shared" ref="E93:H93" si="10">E40*0.9</f>
        <v>0.9</v>
      </c>
      <c r="F93" s="102">
        <f t="shared" si="10"/>
        <v>0.9</v>
      </c>
      <c r="G93" s="102">
        <f t="shared" si="10"/>
        <v>0.9</v>
      </c>
      <c r="H93" s="102">
        <f t="shared" si="10"/>
        <v>0.9</v>
      </c>
    </row>
    <row r="94" spans="1:8" x14ac:dyDescent="0.25">
      <c r="B94" s="117"/>
      <c r="C94" s="27" t="s">
        <v>155</v>
      </c>
      <c r="D94" s="102">
        <f t="shared" si="6"/>
        <v>0.9</v>
      </c>
      <c r="E94" s="102">
        <f t="shared" ref="E94:H94" si="11">E41*0.9</f>
        <v>0.9</v>
      </c>
      <c r="F94" s="102">
        <f t="shared" si="11"/>
        <v>0.9</v>
      </c>
      <c r="G94" s="102">
        <f t="shared" si="11"/>
        <v>0.9</v>
      </c>
      <c r="H94" s="102">
        <f t="shared" si="11"/>
        <v>0.9</v>
      </c>
    </row>
    <row r="95" spans="1:8" x14ac:dyDescent="0.25">
      <c r="B95" s="117" t="s">
        <v>74</v>
      </c>
      <c r="C95" s="27" t="s">
        <v>150</v>
      </c>
      <c r="D95" s="102">
        <f t="shared" si="6"/>
        <v>0.9</v>
      </c>
      <c r="E95" s="102">
        <f t="shared" ref="E95:H95" si="12">E42*0.9</f>
        <v>0.9</v>
      </c>
      <c r="F95" s="102">
        <f t="shared" si="12"/>
        <v>0.9</v>
      </c>
      <c r="G95" s="102">
        <f t="shared" si="12"/>
        <v>0.9</v>
      </c>
      <c r="H95" s="102">
        <f t="shared" si="12"/>
        <v>0.9</v>
      </c>
    </row>
    <row r="96" spans="1:8" x14ac:dyDescent="0.25">
      <c r="B96" s="117"/>
      <c r="C96" s="27" t="s">
        <v>149</v>
      </c>
      <c r="D96" s="102">
        <f t="shared" si="6"/>
        <v>0.9</v>
      </c>
      <c r="E96" s="102">
        <f t="shared" ref="E96:H96" si="13">E43*0.9</f>
        <v>0.9</v>
      </c>
      <c r="F96" s="102">
        <f t="shared" si="13"/>
        <v>0.9</v>
      </c>
      <c r="G96" s="102">
        <f t="shared" si="13"/>
        <v>0.9</v>
      </c>
      <c r="H96" s="102">
        <f t="shared" si="13"/>
        <v>0.9</v>
      </c>
    </row>
    <row r="97" spans="1:8" x14ac:dyDescent="0.25">
      <c r="B97" s="117"/>
      <c r="C97" s="27" t="s">
        <v>155</v>
      </c>
      <c r="D97" s="102">
        <f t="shared" si="6"/>
        <v>0.9</v>
      </c>
      <c r="E97" s="102">
        <f t="shared" ref="E97:H97" si="14">E44*0.9</f>
        <v>0.9</v>
      </c>
      <c r="F97" s="102">
        <f t="shared" si="14"/>
        <v>0.9</v>
      </c>
      <c r="G97" s="102">
        <f t="shared" si="14"/>
        <v>0.9</v>
      </c>
      <c r="H97" s="102">
        <f t="shared" si="14"/>
        <v>0.9</v>
      </c>
    </row>
    <row r="98" spans="1:8" x14ac:dyDescent="0.25">
      <c r="B98" s="117" t="s">
        <v>77</v>
      </c>
      <c r="C98" s="27" t="s">
        <v>150</v>
      </c>
      <c r="D98" s="102">
        <f t="shared" si="6"/>
        <v>0.9</v>
      </c>
      <c r="E98" s="102">
        <f t="shared" ref="E98:H98" si="15">E45*0.9</f>
        <v>0.9</v>
      </c>
      <c r="F98" s="102">
        <f t="shared" si="15"/>
        <v>1.6380000000000001</v>
      </c>
      <c r="G98" s="102">
        <f t="shared" si="15"/>
        <v>0.9</v>
      </c>
      <c r="H98" s="102">
        <f t="shared" si="15"/>
        <v>0.9</v>
      </c>
    </row>
    <row r="99" spans="1:8" x14ac:dyDescent="0.25">
      <c r="B99" s="117"/>
      <c r="C99" s="27" t="s">
        <v>149</v>
      </c>
      <c r="D99" s="102">
        <f t="shared" si="6"/>
        <v>0.9</v>
      </c>
      <c r="E99" s="102">
        <f t="shared" ref="E99:H99" si="16">E46*0.9</f>
        <v>0.9</v>
      </c>
      <c r="F99" s="102">
        <f t="shared" si="16"/>
        <v>1.6380000000000001</v>
      </c>
      <c r="G99" s="102">
        <f t="shared" si="16"/>
        <v>0.9</v>
      </c>
      <c r="H99" s="102">
        <f t="shared" si="16"/>
        <v>0.9</v>
      </c>
    </row>
    <row r="100" spans="1:8" x14ac:dyDescent="0.25">
      <c r="B100" s="117"/>
      <c r="C100" s="27" t="s">
        <v>155</v>
      </c>
      <c r="D100" s="102">
        <f t="shared" si="6"/>
        <v>0.9</v>
      </c>
      <c r="E100" s="102">
        <f t="shared" ref="E100:H100" si="17">E47*0.9</f>
        <v>0.9</v>
      </c>
      <c r="F100" s="102">
        <f t="shared" si="17"/>
        <v>0.9</v>
      </c>
      <c r="G100" s="102">
        <f t="shared" si="17"/>
        <v>0.9</v>
      </c>
      <c r="H100" s="102">
        <f t="shared" si="17"/>
        <v>0.9</v>
      </c>
    </row>
    <row r="101" spans="1:8" x14ac:dyDescent="0.25">
      <c r="B101" s="117" t="s">
        <v>75</v>
      </c>
      <c r="C101" s="27" t="s">
        <v>150</v>
      </c>
      <c r="D101" s="102">
        <f t="shared" si="6"/>
        <v>0.9</v>
      </c>
      <c r="E101" s="102">
        <f t="shared" ref="E101:H101" si="18">E48*0.9</f>
        <v>0.9</v>
      </c>
      <c r="F101" s="102">
        <f t="shared" si="18"/>
        <v>0.9</v>
      </c>
      <c r="G101" s="102">
        <f t="shared" si="18"/>
        <v>1.6380000000000001</v>
      </c>
      <c r="H101" s="102">
        <f t="shared" si="18"/>
        <v>0.9</v>
      </c>
    </row>
    <row r="102" spans="1:8" x14ac:dyDescent="0.25">
      <c r="B102" s="117"/>
      <c r="C102" s="27" t="s">
        <v>149</v>
      </c>
      <c r="D102" s="102">
        <f t="shared" si="6"/>
        <v>0.9</v>
      </c>
      <c r="E102" s="102">
        <f t="shared" ref="E102:H102" si="19">E49*0.9</f>
        <v>0.9</v>
      </c>
      <c r="F102" s="102">
        <f t="shared" si="19"/>
        <v>0.9</v>
      </c>
      <c r="G102" s="102">
        <f t="shared" si="19"/>
        <v>1.6380000000000001</v>
      </c>
      <c r="H102" s="102">
        <f t="shared" si="19"/>
        <v>0.9</v>
      </c>
    </row>
    <row r="103" spans="1:8" x14ac:dyDescent="0.25">
      <c r="B103" s="117"/>
      <c r="C103" s="27" t="s">
        <v>155</v>
      </c>
      <c r="D103" s="102">
        <f t="shared" si="6"/>
        <v>0.9</v>
      </c>
      <c r="E103" s="102">
        <f t="shared" ref="E103:H103" si="20">E50*0.9</f>
        <v>0.9</v>
      </c>
      <c r="F103" s="102">
        <f t="shared" si="20"/>
        <v>0.9</v>
      </c>
      <c r="G103" s="102">
        <f t="shared" si="20"/>
        <v>0.9</v>
      </c>
      <c r="H103" s="102">
        <f t="shared" si="20"/>
        <v>0.9</v>
      </c>
    </row>
    <row r="104" spans="1:8" ht="13" x14ac:dyDescent="0.25">
      <c r="B104" s="76" t="s">
        <v>148</v>
      </c>
      <c r="C104" s="27" t="s">
        <v>155</v>
      </c>
      <c r="D104" s="102">
        <f t="shared" si="6"/>
        <v>0.94500000000000006</v>
      </c>
      <c r="E104" s="102">
        <f t="shared" ref="E104:H104" si="21">E51*0.9</f>
        <v>0.94500000000000006</v>
      </c>
      <c r="F104" s="102">
        <f t="shared" si="21"/>
        <v>0.94500000000000006</v>
      </c>
      <c r="G104" s="102">
        <f t="shared" si="21"/>
        <v>0.94500000000000006</v>
      </c>
      <c r="H104" s="102">
        <f t="shared" si="21"/>
        <v>0.9</v>
      </c>
    </row>
    <row r="106" spans="1:8" ht="13" x14ac:dyDescent="0.3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238</v>
      </c>
      <c r="B108" s="117" t="s">
        <v>104</v>
      </c>
      <c r="C108" s="27" t="s">
        <v>150</v>
      </c>
      <c r="D108" s="102">
        <f>IF(D2=1,1,D2*1.05)</f>
        <v>1</v>
      </c>
      <c r="E108" s="102">
        <f t="shared" ref="E108:H108" si="22">IF(E2=1,1,E2*1.05)</f>
        <v>1</v>
      </c>
      <c r="F108" s="102">
        <f t="shared" si="22"/>
        <v>1</v>
      </c>
      <c r="G108" s="102">
        <f t="shared" si="22"/>
        <v>1</v>
      </c>
      <c r="H108" s="102">
        <f t="shared" si="22"/>
        <v>1</v>
      </c>
    </row>
    <row r="109" spans="1:8" x14ac:dyDescent="0.25">
      <c r="B109" s="117"/>
      <c r="C109" s="27" t="s">
        <v>149</v>
      </c>
      <c r="D109" s="102">
        <f t="shared" ref="D109:H112" si="23">IF(D3=1,1,D3*1.05)</f>
        <v>1</v>
      </c>
      <c r="E109" s="102">
        <f t="shared" si="23"/>
        <v>1</v>
      </c>
      <c r="F109" s="102">
        <f t="shared" si="23"/>
        <v>1</v>
      </c>
      <c r="G109" s="102">
        <f t="shared" si="23"/>
        <v>1</v>
      </c>
      <c r="H109" s="102">
        <f t="shared" si="23"/>
        <v>1</v>
      </c>
    </row>
    <row r="110" spans="1:8" x14ac:dyDescent="0.25">
      <c r="B110" s="117"/>
      <c r="C110" s="27" t="s">
        <v>155</v>
      </c>
      <c r="D110" s="102">
        <f t="shared" si="23"/>
        <v>1</v>
      </c>
      <c r="E110" s="102">
        <f t="shared" si="23"/>
        <v>1</v>
      </c>
      <c r="F110" s="102">
        <f t="shared" si="23"/>
        <v>1</v>
      </c>
      <c r="G110" s="102">
        <f t="shared" si="23"/>
        <v>1</v>
      </c>
      <c r="H110" s="102">
        <f t="shared" si="23"/>
        <v>1</v>
      </c>
    </row>
    <row r="111" spans="1:8" x14ac:dyDescent="0.25">
      <c r="B111" s="117" t="s">
        <v>78</v>
      </c>
      <c r="C111" s="27" t="s">
        <v>150</v>
      </c>
      <c r="D111" s="102">
        <f>IF(ISBLANK('Distribución de lactancia'!$C$2),1.77,(1.77-'Distribución de lactancia'!$C$2)/(1-'Distribución de lactancia'!$C$2))</f>
        <v>5.8124999999999991</v>
      </c>
      <c r="E111" s="102">
        <f t="shared" si="23"/>
        <v>1</v>
      </c>
      <c r="F111" s="102">
        <f t="shared" si="23"/>
        <v>1</v>
      </c>
      <c r="G111" s="102">
        <f t="shared" si="23"/>
        <v>1</v>
      </c>
      <c r="H111" s="102">
        <f t="shared" si="23"/>
        <v>1</v>
      </c>
    </row>
    <row r="112" spans="1:8" x14ac:dyDescent="0.25">
      <c r="B112" s="117"/>
      <c r="C112" s="27" t="s">
        <v>149</v>
      </c>
      <c r="D112" s="102">
        <f>IF(ISBLANK('Distribución de lactancia'!$C$2),1.77,(1.77-'Distribución de lactancia'!$C$2)/(1-'Distribución de lactancia'!$C$2))</f>
        <v>5.8124999999999991</v>
      </c>
      <c r="E112" s="102">
        <f t="shared" si="23"/>
        <v>1</v>
      </c>
      <c r="F112" s="102">
        <f t="shared" si="23"/>
        <v>1</v>
      </c>
      <c r="G112" s="102">
        <f t="shared" si="23"/>
        <v>1</v>
      </c>
      <c r="H112" s="102">
        <f t="shared" si="23"/>
        <v>1</v>
      </c>
    </row>
    <row r="113" spans="1:8" x14ac:dyDescent="0.25">
      <c r="B113" s="117"/>
      <c r="C113" s="27" t="s">
        <v>155</v>
      </c>
      <c r="D113" s="102">
        <f t="shared" ref="D113:H123" si="24">IF(D7=1,1,D7*1.05)</f>
        <v>1</v>
      </c>
      <c r="E113" s="102">
        <f t="shared" si="24"/>
        <v>1</v>
      </c>
      <c r="F113" s="102">
        <f t="shared" si="24"/>
        <v>1</v>
      </c>
      <c r="G113" s="102">
        <f t="shared" si="24"/>
        <v>1</v>
      </c>
      <c r="H113" s="102">
        <f t="shared" si="24"/>
        <v>1</v>
      </c>
    </row>
    <row r="114" spans="1:8" x14ac:dyDescent="0.25">
      <c r="B114" s="117" t="s">
        <v>74</v>
      </c>
      <c r="C114" s="27" t="s">
        <v>150</v>
      </c>
      <c r="D114" s="102">
        <f t="shared" si="24"/>
        <v>1</v>
      </c>
      <c r="E114" s="102">
        <f>IF(ISBLANK('Distribución de lactancia'!$D$2),1.77,(1.77-'Distribución de lactancia'!$D$2)/(1-'Distribución de lactancia'!$D$2))</f>
        <v>2.3825906322918446</v>
      </c>
      <c r="F114" s="102">
        <f t="shared" si="24"/>
        <v>1</v>
      </c>
      <c r="G114" s="102">
        <f t="shared" si="24"/>
        <v>1</v>
      </c>
      <c r="H114" s="102">
        <f t="shared" si="24"/>
        <v>1</v>
      </c>
    </row>
    <row r="115" spans="1:8" x14ac:dyDescent="0.25">
      <c r="B115" s="117"/>
      <c r="C115" s="27" t="s">
        <v>149</v>
      </c>
      <c r="D115" s="102">
        <f t="shared" si="24"/>
        <v>1</v>
      </c>
      <c r="E115" s="102">
        <f>IF(ISBLANK('Distribución de lactancia'!$D$2),1.77,(1.77-'Distribución de lactancia'!$D$2)/(1-'Distribución de lactancia'!$D$2))</f>
        <v>2.3825906322918446</v>
      </c>
      <c r="F115" s="102">
        <f t="shared" si="24"/>
        <v>1</v>
      </c>
      <c r="G115" s="102">
        <f t="shared" si="24"/>
        <v>1</v>
      </c>
      <c r="H115" s="102">
        <f t="shared" si="24"/>
        <v>1</v>
      </c>
    </row>
    <row r="116" spans="1:8" x14ac:dyDescent="0.25">
      <c r="B116" s="117"/>
      <c r="C116" s="27" t="s">
        <v>155</v>
      </c>
      <c r="D116" s="102">
        <f t="shared" si="24"/>
        <v>1</v>
      </c>
      <c r="E116" s="102">
        <f t="shared" si="24"/>
        <v>1</v>
      </c>
      <c r="F116" s="102">
        <f t="shared" si="24"/>
        <v>1</v>
      </c>
      <c r="G116" s="102">
        <f t="shared" si="24"/>
        <v>1</v>
      </c>
      <c r="H116" s="102">
        <f t="shared" si="24"/>
        <v>1</v>
      </c>
    </row>
    <row r="117" spans="1:8" x14ac:dyDescent="0.25">
      <c r="B117" s="117" t="s">
        <v>77</v>
      </c>
      <c r="C117" s="27" t="s">
        <v>150</v>
      </c>
      <c r="D117" s="102">
        <f t="shared" si="24"/>
        <v>1</v>
      </c>
      <c r="E117" s="102">
        <f t="shared" si="24"/>
        <v>1</v>
      </c>
      <c r="F117" s="102">
        <v>2.11</v>
      </c>
      <c r="G117" s="102">
        <f t="shared" si="24"/>
        <v>1</v>
      </c>
      <c r="H117" s="102">
        <f t="shared" si="24"/>
        <v>1</v>
      </c>
    </row>
    <row r="118" spans="1:8" x14ac:dyDescent="0.25">
      <c r="B118" s="117"/>
      <c r="C118" s="27" t="s">
        <v>149</v>
      </c>
      <c r="D118" s="102">
        <f t="shared" si="24"/>
        <v>1</v>
      </c>
      <c r="E118" s="102">
        <f t="shared" si="24"/>
        <v>1</v>
      </c>
      <c r="F118" s="102">
        <v>2.11</v>
      </c>
      <c r="G118" s="102">
        <f t="shared" si="24"/>
        <v>1</v>
      </c>
      <c r="H118" s="102">
        <f t="shared" si="24"/>
        <v>1</v>
      </c>
    </row>
    <row r="119" spans="1:8" x14ac:dyDescent="0.25">
      <c r="B119" s="117"/>
      <c r="C119" s="27" t="s">
        <v>155</v>
      </c>
      <c r="D119" s="102">
        <f t="shared" si="24"/>
        <v>1</v>
      </c>
      <c r="E119" s="102">
        <f t="shared" si="24"/>
        <v>1</v>
      </c>
      <c r="F119" s="102">
        <f t="shared" si="24"/>
        <v>1</v>
      </c>
      <c r="G119" s="102">
        <f t="shared" si="24"/>
        <v>1</v>
      </c>
      <c r="H119" s="102">
        <f t="shared" si="24"/>
        <v>1</v>
      </c>
    </row>
    <row r="120" spans="1:8" x14ac:dyDescent="0.25">
      <c r="B120" s="117" t="s">
        <v>75</v>
      </c>
      <c r="C120" s="27" t="s">
        <v>150</v>
      </c>
      <c r="D120" s="102">
        <f t="shared" si="24"/>
        <v>1</v>
      </c>
      <c r="E120" s="102">
        <f t="shared" si="24"/>
        <v>1</v>
      </c>
      <c r="F120" s="102">
        <f t="shared" si="24"/>
        <v>1</v>
      </c>
      <c r="G120" s="102">
        <v>2.11</v>
      </c>
      <c r="H120" s="102">
        <f t="shared" si="24"/>
        <v>1</v>
      </c>
    </row>
    <row r="121" spans="1:8" x14ac:dyDescent="0.25">
      <c r="B121" s="117"/>
      <c r="C121" s="27" t="s">
        <v>149</v>
      </c>
      <c r="D121" s="102">
        <f t="shared" si="24"/>
        <v>1</v>
      </c>
      <c r="E121" s="102">
        <f t="shared" si="24"/>
        <v>1</v>
      </c>
      <c r="F121" s="102">
        <f t="shared" si="24"/>
        <v>1</v>
      </c>
      <c r="G121" s="102">
        <v>2.11</v>
      </c>
      <c r="H121" s="102">
        <f t="shared" si="24"/>
        <v>1</v>
      </c>
    </row>
    <row r="122" spans="1:8" x14ac:dyDescent="0.25">
      <c r="B122" s="117"/>
      <c r="C122" s="27" t="s">
        <v>155</v>
      </c>
      <c r="D122" s="102">
        <f t="shared" si="24"/>
        <v>1</v>
      </c>
      <c r="E122" s="102">
        <f t="shared" si="24"/>
        <v>1</v>
      </c>
      <c r="F122" s="102">
        <f t="shared" si="24"/>
        <v>1</v>
      </c>
      <c r="G122" s="102">
        <f t="shared" si="24"/>
        <v>1</v>
      </c>
      <c r="H122" s="102">
        <f t="shared" si="24"/>
        <v>1</v>
      </c>
    </row>
    <row r="123" spans="1:8" ht="13" x14ac:dyDescent="0.25">
      <c r="B123" s="76" t="s">
        <v>148</v>
      </c>
      <c r="C123" s="27" t="s">
        <v>155</v>
      </c>
      <c r="D123" s="102">
        <f t="shared" si="24"/>
        <v>1.1025</v>
      </c>
      <c r="E123" s="102">
        <f t="shared" si="24"/>
        <v>1.1025</v>
      </c>
      <c r="F123" s="102">
        <f t="shared" si="24"/>
        <v>1.1025</v>
      </c>
      <c r="G123" s="102">
        <f t="shared" si="24"/>
        <v>1.1025</v>
      </c>
      <c r="H123" s="102">
        <f t="shared" si="24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244</v>
      </c>
      <c r="B125" s="117" t="s">
        <v>104</v>
      </c>
      <c r="C125" s="27" t="s">
        <v>150</v>
      </c>
      <c r="D125" s="102">
        <f>IF(D19=1,1,D19*1.05)</f>
        <v>1</v>
      </c>
      <c r="E125" s="102">
        <f t="shared" ref="E125:H125" si="25">IF(E19=1,1,E19*1.05)</f>
        <v>1</v>
      </c>
      <c r="F125" s="102">
        <f t="shared" si="25"/>
        <v>1.0289999999999999</v>
      </c>
      <c r="G125" s="102">
        <f t="shared" si="25"/>
        <v>1.0289999999999999</v>
      </c>
      <c r="H125" s="102">
        <f t="shared" si="25"/>
        <v>1</v>
      </c>
    </row>
    <row r="126" spans="1:8" x14ac:dyDescent="0.25">
      <c r="B126" s="117"/>
      <c r="C126" s="27" t="s">
        <v>149</v>
      </c>
      <c r="D126" s="102">
        <f t="shared" ref="D126:H140" si="26">IF(D20=1,1,D20*1.05)</f>
        <v>1</v>
      </c>
      <c r="E126" s="102">
        <f t="shared" si="26"/>
        <v>1</v>
      </c>
      <c r="F126" s="102">
        <f t="shared" si="26"/>
        <v>1.0289999999999999</v>
      </c>
      <c r="G126" s="102">
        <f t="shared" si="26"/>
        <v>1.0289999999999999</v>
      </c>
      <c r="H126" s="102">
        <f t="shared" si="26"/>
        <v>1</v>
      </c>
    </row>
    <row r="127" spans="1:8" x14ac:dyDescent="0.25">
      <c r="B127" s="117"/>
      <c r="C127" s="27" t="s">
        <v>155</v>
      </c>
      <c r="D127" s="102">
        <f t="shared" si="26"/>
        <v>1</v>
      </c>
      <c r="E127" s="102">
        <f t="shared" si="26"/>
        <v>1</v>
      </c>
      <c r="F127" s="102">
        <f t="shared" si="26"/>
        <v>1.0395000000000001</v>
      </c>
      <c r="G127" s="102">
        <f t="shared" si="26"/>
        <v>1.0395000000000001</v>
      </c>
      <c r="H127" s="102">
        <f t="shared" si="26"/>
        <v>1</v>
      </c>
    </row>
    <row r="128" spans="1:8" x14ac:dyDescent="0.25">
      <c r="B128" s="117" t="s">
        <v>78</v>
      </c>
      <c r="C128" s="27" t="s">
        <v>150</v>
      </c>
      <c r="D128" s="102">
        <f t="shared" si="26"/>
        <v>1</v>
      </c>
      <c r="E128" s="102">
        <f t="shared" si="26"/>
        <v>1</v>
      </c>
      <c r="F128" s="102">
        <f t="shared" si="26"/>
        <v>1</v>
      </c>
      <c r="G128" s="102">
        <f t="shared" si="26"/>
        <v>1</v>
      </c>
      <c r="H128" s="102">
        <f t="shared" si="26"/>
        <v>1</v>
      </c>
    </row>
    <row r="129" spans="1:8" x14ac:dyDescent="0.25">
      <c r="B129" s="117"/>
      <c r="C129" s="27" t="s">
        <v>149</v>
      </c>
      <c r="D129" s="102">
        <f t="shared" si="26"/>
        <v>1</v>
      </c>
      <c r="E129" s="102">
        <f t="shared" si="26"/>
        <v>1</v>
      </c>
      <c r="F129" s="102">
        <f t="shared" si="26"/>
        <v>1</v>
      </c>
      <c r="G129" s="102">
        <f t="shared" si="26"/>
        <v>1</v>
      </c>
      <c r="H129" s="102">
        <f t="shared" si="26"/>
        <v>1</v>
      </c>
    </row>
    <row r="130" spans="1:8" x14ac:dyDescent="0.25">
      <c r="B130" s="117"/>
      <c r="C130" s="27" t="s">
        <v>155</v>
      </c>
      <c r="D130" s="102">
        <f t="shared" si="26"/>
        <v>1</v>
      </c>
      <c r="E130" s="102">
        <f t="shared" si="26"/>
        <v>1</v>
      </c>
      <c r="F130" s="102">
        <f t="shared" si="26"/>
        <v>1.0395000000000001</v>
      </c>
      <c r="G130" s="102">
        <f t="shared" si="26"/>
        <v>1.0395000000000001</v>
      </c>
      <c r="H130" s="102">
        <f t="shared" si="26"/>
        <v>1</v>
      </c>
    </row>
    <row r="131" spans="1:8" x14ac:dyDescent="0.25">
      <c r="B131" s="117" t="s">
        <v>74</v>
      </c>
      <c r="C131" s="27" t="s">
        <v>150</v>
      </c>
      <c r="D131" s="102">
        <f t="shared" si="26"/>
        <v>1</v>
      </c>
      <c r="E131" s="102">
        <f t="shared" si="26"/>
        <v>1</v>
      </c>
      <c r="F131" s="102">
        <f t="shared" si="26"/>
        <v>1</v>
      </c>
      <c r="G131" s="102">
        <f t="shared" si="26"/>
        <v>1</v>
      </c>
      <c r="H131" s="102">
        <f t="shared" si="26"/>
        <v>1</v>
      </c>
    </row>
    <row r="132" spans="1:8" x14ac:dyDescent="0.25">
      <c r="B132" s="117"/>
      <c r="C132" s="27" t="s">
        <v>149</v>
      </c>
      <c r="D132" s="102">
        <f t="shared" si="26"/>
        <v>1</v>
      </c>
      <c r="E132" s="102">
        <f t="shared" si="26"/>
        <v>1</v>
      </c>
      <c r="F132" s="102">
        <f t="shared" si="26"/>
        <v>1</v>
      </c>
      <c r="G132" s="102">
        <f t="shared" si="26"/>
        <v>1</v>
      </c>
      <c r="H132" s="102">
        <f t="shared" si="26"/>
        <v>1</v>
      </c>
    </row>
    <row r="133" spans="1:8" x14ac:dyDescent="0.25">
      <c r="B133" s="117"/>
      <c r="C133" s="27" t="s">
        <v>155</v>
      </c>
      <c r="D133" s="102">
        <f t="shared" si="26"/>
        <v>1</v>
      </c>
      <c r="E133" s="102">
        <f t="shared" si="26"/>
        <v>1</v>
      </c>
      <c r="F133" s="102">
        <f t="shared" si="26"/>
        <v>1.0395000000000001</v>
      </c>
      <c r="G133" s="102">
        <f t="shared" si="26"/>
        <v>1.0395000000000001</v>
      </c>
      <c r="H133" s="102">
        <f t="shared" si="26"/>
        <v>1</v>
      </c>
    </row>
    <row r="134" spans="1:8" x14ac:dyDescent="0.25">
      <c r="B134" s="117" t="s">
        <v>77</v>
      </c>
      <c r="C134" s="27" t="s">
        <v>150</v>
      </c>
      <c r="D134" s="102">
        <f t="shared" si="26"/>
        <v>1</v>
      </c>
      <c r="E134" s="102">
        <f t="shared" si="26"/>
        <v>1</v>
      </c>
      <c r="F134" s="102">
        <f t="shared" si="26"/>
        <v>0.81900000000000006</v>
      </c>
      <c r="G134" s="102">
        <f t="shared" si="26"/>
        <v>1</v>
      </c>
      <c r="H134" s="102">
        <f t="shared" si="26"/>
        <v>1</v>
      </c>
    </row>
    <row r="135" spans="1:8" x14ac:dyDescent="0.25">
      <c r="B135" s="117"/>
      <c r="C135" s="27" t="s">
        <v>149</v>
      </c>
      <c r="D135" s="102">
        <f t="shared" si="26"/>
        <v>1</v>
      </c>
      <c r="E135" s="102">
        <f t="shared" si="26"/>
        <v>1</v>
      </c>
      <c r="F135" s="102">
        <f t="shared" si="26"/>
        <v>0.81900000000000006</v>
      </c>
      <c r="G135" s="102">
        <f t="shared" si="26"/>
        <v>1</v>
      </c>
      <c r="H135" s="102">
        <f t="shared" si="26"/>
        <v>1</v>
      </c>
    </row>
    <row r="136" spans="1:8" x14ac:dyDescent="0.25">
      <c r="B136" s="117"/>
      <c r="C136" s="27" t="s">
        <v>155</v>
      </c>
      <c r="D136" s="102">
        <f t="shared" si="26"/>
        <v>1</v>
      </c>
      <c r="E136" s="102">
        <f t="shared" si="26"/>
        <v>1</v>
      </c>
      <c r="F136" s="102">
        <f t="shared" si="26"/>
        <v>1.0395000000000001</v>
      </c>
      <c r="G136" s="102">
        <f t="shared" si="26"/>
        <v>1.0395000000000001</v>
      </c>
      <c r="H136" s="102">
        <f t="shared" si="26"/>
        <v>1</v>
      </c>
    </row>
    <row r="137" spans="1:8" x14ac:dyDescent="0.25">
      <c r="B137" s="117" t="s">
        <v>75</v>
      </c>
      <c r="C137" s="27" t="s">
        <v>150</v>
      </c>
      <c r="D137" s="102">
        <f t="shared" si="26"/>
        <v>1</v>
      </c>
      <c r="E137" s="102">
        <f t="shared" si="26"/>
        <v>1</v>
      </c>
      <c r="F137" s="102">
        <f t="shared" si="26"/>
        <v>1</v>
      </c>
      <c r="G137" s="102">
        <f t="shared" si="26"/>
        <v>0.81900000000000006</v>
      </c>
      <c r="H137" s="102">
        <f t="shared" si="26"/>
        <v>1</v>
      </c>
    </row>
    <row r="138" spans="1:8" x14ac:dyDescent="0.25">
      <c r="B138" s="117"/>
      <c r="C138" s="27" t="s">
        <v>149</v>
      </c>
      <c r="D138" s="102">
        <f t="shared" si="26"/>
        <v>1</v>
      </c>
      <c r="E138" s="102">
        <f t="shared" si="26"/>
        <v>1</v>
      </c>
      <c r="F138" s="102">
        <f t="shared" si="26"/>
        <v>1</v>
      </c>
      <c r="G138" s="102">
        <f t="shared" si="26"/>
        <v>0.81900000000000006</v>
      </c>
      <c r="H138" s="102">
        <f t="shared" si="26"/>
        <v>1</v>
      </c>
    </row>
    <row r="139" spans="1:8" x14ac:dyDescent="0.25">
      <c r="B139" s="117"/>
      <c r="C139" s="27" t="s">
        <v>155</v>
      </c>
      <c r="D139" s="102">
        <f t="shared" si="26"/>
        <v>1</v>
      </c>
      <c r="E139" s="102">
        <f t="shared" si="26"/>
        <v>1</v>
      </c>
      <c r="F139" s="102">
        <f t="shared" si="26"/>
        <v>1</v>
      </c>
      <c r="G139" s="102">
        <f t="shared" si="26"/>
        <v>1.0395000000000001</v>
      </c>
      <c r="H139" s="102">
        <f t="shared" si="26"/>
        <v>1</v>
      </c>
    </row>
    <row r="140" spans="1:8" ht="13" x14ac:dyDescent="0.25">
      <c r="B140" s="76" t="s">
        <v>148</v>
      </c>
      <c r="C140" s="27" t="s">
        <v>155</v>
      </c>
      <c r="D140" s="102">
        <f t="shared" si="26"/>
        <v>1</v>
      </c>
      <c r="E140" s="102">
        <f t="shared" si="26"/>
        <v>1</v>
      </c>
      <c r="F140" s="102">
        <f t="shared" si="26"/>
        <v>0.99749999999999994</v>
      </c>
      <c r="G140" s="102">
        <f t="shared" si="26"/>
        <v>0.99749999999999994</v>
      </c>
      <c r="H140" s="102">
        <f t="shared" si="26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27">F36*1.05</f>
        <v>1.05</v>
      </c>
      <c r="G142" s="102">
        <f t="shared" si="27"/>
        <v>1.05</v>
      </c>
      <c r="H142" s="102">
        <f t="shared" si="27"/>
        <v>1.05</v>
      </c>
    </row>
    <row r="143" spans="1:8" x14ac:dyDescent="0.25">
      <c r="B143" s="117"/>
      <c r="C143" s="27" t="s">
        <v>149</v>
      </c>
      <c r="D143" s="102">
        <f t="shared" ref="D143:H143" si="28">D37*1.05</f>
        <v>1.05</v>
      </c>
      <c r="E143" s="102">
        <f t="shared" si="28"/>
        <v>1.05</v>
      </c>
      <c r="F143" s="102">
        <f t="shared" si="28"/>
        <v>1.05</v>
      </c>
      <c r="G143" s="102">
        <f t="shared" si="28"/>
        <v>1.05</v>
      </c>
      <c r="H143" s="102">
        <f t="shared" si="28"/>
        <v>1.05</v>
      </c>
    </row>
    <row r="144" spans="1:8" x14ac:dyDescent="0.25">
      <c r="B144" s="117"/>
      <c r="C144" s="27" t="s">
        <v>155</v>
      </c>
      <c r="D144" s="102">
        <f t="shared" ref="D144:H144" si="29">D38*1.05</f>
        <v>1.05</v>
      </c>
      <c r="E144" s="102">
        <f t="shared" si="29"/>
        <v>1.05</v>
      </c>
      <c r="F144" s="102">
        <f t="shared" si="29"/>
        <v>1.05</v>
      </c>
      <c r="G144" s="102">
        <f t="shared" si="29"/>
        <v>1.05</v>
      </c>
      <c r="H144" s="102">
        <f t="shared" si="29"/>
        <v>1.05</v>
      </c>
    </row>
    <row r="145" spans="2:8" x14ac:dyDescent="0.25">
      <c r="B145" s="117" t="s">
        <v>78</v>
      </c>
      <c r="C145" s="27" t="s">
        <v>150</v>
      </c>
      <c r="D145" s="102">
        <f t="shared" ref="D145:H145" si="30">D39*1.05</f>
        <v>1.05</v>
      </c>
      <c r="E145" s="102">
        <f t="shared" si="30"/>
        <v>1.05</v>
      </c>
      <c r="F145" s="102">
        <f t="shared" si="30"/>
        <v>1.05</v>
      </c>
      <c r="G145" s="102">
        <f t="shared" si="30"/>
        <v>1.05</v>
      </c>
      <c r="H145" s="102">
        <f t="shared" si="30"/>
        <v>1.05</v>
      </c>
    </row>
    <row r="146" spans="2:8" x14ac:dyDescent="0.25">
      <c r="B146" s="117"/>
      <c r="C146" s="27" t="s">
        <v>149</v>
      </c>
      <c r="D146" s="102">
        <f t="shared" ref="D146:H146" si="31">D40*1.05</f>
        <v>1.05</v>
      </c>
      <c r="E146" s="102">
        <f t="shared" si="31"/>
        <v>1.05</v>
      </c>
      <c r="F146" s="102">
        <f t="shared" si="31"/>
        <v>1.05</v>
      </c>
      <c r="G146" s="102">
        <f t="shared" si="31"/>
        <v>1.05</v>
      </c>
      <c r="H146" s="102">
        <f t="shared" si="31"/>
        <v>1.05</v>
      </c>
    </row>
    <row r="147" spans="2:8" x14ac:dyDescent="0.25">
      <c r="B147" s="117"/>
      <c r="C147" s="27" t="s">
        <v>155</v>
      </c>
      <c r="D147" s="102">
        <f t="shared" ref="D147:H147" si="32">D41*1.05</f>
        <v>1.05</v>
      </c>
      <c r="E147" s="102">
        <f t="shared" si="32"/>
        <v>1.05</v>
      </c>
      <c r="F147" s="102">
        <f t="shared" si="32"/>
        <v>1.05</v>
      </c>
      <c r="G147" s="102">
        <f t="shared" si="32"/>
        <v>1.05</v>
      </c>
      <c r="H147" s="102">
        <f t="shared" si="32"/>
        <v>1.05</v>
      </c>
    </row>
    <row r="148" spans="2:8" x14ac:dyDescent="0.25">
      <c r="B148" s="117" t="s">
        <v>74</v>
      </c>
      <c r="C148" s="27" t="s">
        <v>150</v>
      </c>
      <c r="D148" s="102">
        <f t="shared" ref="D148:H148" si="33">D42*1.05</f>
        <v>1.05</v>
      </c>
      <c r="E148" s="102">
        <f t="shared" si="33"/>
        <v>1.05</v>
      </c>
      <c r="F148" s="102">
        <f t="shared" si="33"/>
        <v>1.05</v>
      </c>
      <c r="G148" s="102">
        <f t="shared" si="33"/>
        <v>1.05</v>
      </c>
      <c r="H148" s="102">
        <f t="shared" si="33"/>
        <v>1.05</v>
      </c>
    </row>
    <row r="149" spans="2:8" x14ac:dyDescent="0.25">
      <c r="B149" s="117"/>
      <c r="C149" s="27" t="s">
        <v>149</v>
      </c>
      <c r="D149" s="102">
        <f t="shared" ref="D149:H149" si="34">D43*1.05</f>
        <v>1.05</v>
      </c>
      <c r="E149" s="102">
        <f t="shared" si="34"/>
        <v>1.05</v>
      </c>
      <c r="F149" s="102">
        <f t="shared" si="34"/>
        <v>1.05</v>
      </c>
      <c r="G149" s="102">
        <f t="shared" si="34"/>
        <v>1.05</v>
      </c>
      <c r="H149" s="102">
        <f t="shared" si="34"/>
        <v>1.05</v>
      </c>
    </row>
    <row r="150" spans="2:8" x14ac:dyDescent="0.25">
      <c r="B150" s="117"/>
      <c r="C150" s="27" t="s">
        <v>155</v>
      </c>
      <c r="D150" s="102">
        <f t="shared" ref="D150:H150" si="35">D44*1.05</f>
        <v>1.05</v>
      </c>
      <c r="E150" s="102">
        <f t="shared" si="35"/>
        <v>1.05</v>
      </c>
      <c r="F150" s="102">
        <f t="shared" si="35"/>
        <v>1.05</v>
      </c>
      <c r="G150" s="102">
        <f t="shared" si="35"/>
        <v>1.05</v>
      </c>
      <c r="H150" s="102">
        <f t="shared" si="35"/>
        <v>1.05</v>
      </c>
    </row>
    <row r="151" spans="2:8" x14ac:dyDescent="0.25">
      <c r="B151" s="117" t="s">
        <v>77</v>
      </c>
      <c r="C151" s="27" t="s">
        <v>150</v>
      </c>
      <c r="D151" s="102">
        <f t="shared" ref="D151:H151" si="36">D45*1.05</f>
        <v>1.05</v>
      </c>
      <c r="E151" s="102">
        <f t="shared" si="36"/>
        <v>1.05</v>
      </c>
      <c r="F151" s="102">
        <f t="shared" si="36"/>
        <v>1.9110000000000003</v>
      </c>
      <c r="G151" s="102">
        <f t="shared" si="36"/>
        <v>1.05</v>
      </c>
      <c r="H151" s="102">
        <f t="shared" si="36"/>
        <v>1.05</v>
      </c>
    </row>
    <row r="152" spans="2:8" x14ac:dyDescent="0.25">
      <c r="B152" s="117"/>
      <c r="C152" s="27" t="s">
        <v>149</v>
      </c>
      <c r="D152" s="102">
        <f t="shared" ref="D152:H152" si="37">D46*1.05</f>
        <v>1.05</v>
      </c>
      <c r="E152" s="102">
        <f t="shared" si="37"/>
        <v>1.05</v>
      </c>
      <c r="F152" s="102">
        <f t="shared" si="37"/>
        <v>1.9110000000000003</v>
      </c>
      <c r="G152" s="102">
        <f t="shared" si="37"/>
        <v>1.05</v>
      </c>
      <c r="H152" s="102">
        <f t="shared" si="37"/>
        <v>1.05</v>
      </c>
    </row>
    <row r="153" spans="2:8" x14ac:dyDescent="0.25">
      <c r="B153" s="117"/>
      <c r="C153" s="27" t="s">
        <v>155</v>
      </c>
      <c r="D153" s="102">
        <f t="shared" ref="D153:H153" si="38">D47*1.05</f>
        <v>1.05</v>
      </c>
      <c r="E153" s="102">
        <f t="shared" si="38"/>
        <v>1.05</v>
      </c>
      <c r="F153" s="102">
        <f t="shared" si="38"/>
        <v>1.05</v>
      </c>
      <c r="G153" s="102">
        <f t="shared" si="38"/>
        <v>1.05</v>
      </c>
      <c r="H153" s="102">
        <f t="shared" si="38"/>
        <v>1.05</v>
      </c>
    </row>
    <row r="154" spans="2:8" x14ac:dyDescent="0.25">
      <c r="B154" s="117" t="s">
        <v>75</v>
      </c>
      <c r="C154" s="27" t="s">
        <v>150</v>
      </c>
      <c r="D154" s="102">
        <f t="shared" ref="D154:H154" si="39">D48*1.05</f>
        <v>1.05</v>
      </c>
      <c r="E154" s="102">
        <f t="shared" si="39"/>
        <v>1.05</v>
      </c>
      <c r="F154" s="102">
        <f t="shared" si="39"/>
        <v>1.05</v>
      </c>
      <c r="G154" s="102">
        <f t="shared" si="39"/>
        <v>1.9110000000000003</v>
      </c>
      <c r="H154" s="102">
        <f t="shared" si="39"/>
        <v>1.05</v>
      </c>
    </row>
    <row r="155" spans="2:8" x14ac:dyDescent="0.25">
      <c r="B155" s="117"/>
      <c r="C155" s="27" t="s">
        <v>149</v>
      </c>
      <c r="D155" s="102">
        <f t="shared" ref="D155:H155" si="40">D49*1.05</f>
        <v>1.05</v>
      </c>
      <c r="E155" s="102">
        <f t="shared" si="40"/>
        <v>1.05</v>
      </c>
      <c r="F155" s="102">
        <f t="shared" si="40"/>
        <v>1.05</v>
      </c>
      <c r="G155" s="102">
        <f t="shared" si="40"/>
        <v>1.9110000000000003</v>
      </c>
      <c r="H155" s="102">
        <f t="shared" si="40"/>
        <v>1.05</v>
      </c>
    </row>
    <row r="156" spans="2:8" x14ac:dyDescent="0.25">
      <c r="B156" s="117"/>
      <c r="C156" s="27" t="s">
        <v>155</v>
      </c>
      <c r="D156" s="102">
        <f t="shared" ref="D156:H156" si="41">D50*1.05</f>
        <v>1.05</v>
      </c>
      <c r="E156" s="102">
        <f t="shared" si="41"/>
        <v>1.05</v>
      </c>
      <c r="F156" s="102">
        <f t="shared" si="41"/>
        <v>1.05</v>
      </c>
      <c r="G156" s="102">
        <f t="shared" si="41"/>
        <v>1.05</v>
      </c>
      <c r="H156" s="102">
        <f t="shared" si="41"/>
        <v>1.05</v>
      </c>
    </row>
    <row r="157" spans="2:8" ht="13" x14ac:dyDescent="0.25">
      <c r="B157" s="76" t="s">
        <v>148</v>
      </c>
      <c r="C157" s="27" t="s">
        <v>155</v>
      </c>
      <c r="D157" s="102">
        <f t="shared" ref="D157:H157" si="42">D51*1.05</f>
        <v>1.1025</v>
      </c>
      <c r="E157" s="102">
        <f t="shared" si="42"/>
        <v>1.1025</v>
      </c>
      <c r="F157" s="102">
        <f t="shared" si="42"/>
        <v>1.1025</v>
      </c>
      <c r="G157" s="102">
        <f t="shared" si="42"/>
        <v>1.1025</v>
      </c>
      <c r="H157" s="102">
        <f t="shared" si="42"/>
        <v>1.05</v>
      </c>
    </row>
  </sheetData>
  <sheetProtection algorithmName="SHA-512" hashValue="byBGMqmKF7TpmEXQyXLIyN+qVEg+asxx6kJROMBnknNzZC/lJGoHDxLr72cAfbAWn+wWexQwsd9YopE10ng2Iw==" saltValue="wHyI8XUKDJb/Rbfxhm6K4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89 H104 D90:H103 D104:G104 E89:H89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5" sqref="C15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248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255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261</v>
      </c>
      <c r="C11" s="87"/>
      <c r="D11" s="88"/>
      <c r="E11" s="88"/>
      <c r="F11" s="88"/>
    </row>
    <row r="12" spans="1:6" ht="15.75" customHeight="1" x14ac:dyDescent="0.3">
      <c r="A12" s="29" t="s">
        <v>249</v>
      </c>
      <c r="C12" s="86"/>
      <c r="D12" s="75"/>
      <c r="E12" s="75"/>
      <c r="F12" s="75"/>
    </row>
    <row r="13" spans="1:6" ht="15.75" customHeight="1" x14ac:dyDescent="0.25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248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63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10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11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253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250</v>
      </c>
      <c r="C39" s="86"/>
      <c r="D39" s="75"/>
      <c r="E39" s="75"/>
      <c r="F39" s="75"/>
    </row>
    <row r="40" spans="1:6" ht="15.75" customHeight="1" x14ac:dyDescent="0.25">
      <c r="B40" s="45" t="s">
        <v>265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246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262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97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95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91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96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98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92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94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248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63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10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11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254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251</v>
      </c>
      <c r="C66" s="86"/>
      <c r="D66" s="75"/>
      <c r="E66" s="75"/>
      <c r="F66" s="75"/>
    </row>
    <row r="67" spans="1:6" ht="15.75" customHeight="1" x14ac:dyDescent="0.25">
      <c r="B67" s="45" t="s">
        <v>266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247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263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97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95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91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96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98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92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94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X6qbK0bWd8Pu/FVYrmTlxmPwNoXKiwBShPMZnFeKJneRU/5m9I322UANEqg5VIgoqEBi7HhetcRF9Ct3Ih1rMQ==" saltValue="nxZlinYInXuT+F8fNndDb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99" zoomScaleNormal="100" workbookViewId="0">
      <selection activeCell="G14" sqref="G14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278</v>
      </c>
    </row>
    <row r="2" spans="1:16" ht="13" x14ac:dyDescent="0.3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279</v>
      </c>
    </row>
    <row r="29" spans="1:16" ht="13" x14ac:dyDescent="0.3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276</v>
      </c>
    </row>
    <row r="56" spans="1:16" ht="26" x14ac:dyDescent="0.3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277</v>
      </c>
    </row>
    <row r="65" spans="1:16" ht="26" x14ac:dyDescent="0.3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280</v>
      </c>
    </row>
    <row r="104" spans="1:16" ht="26" x14ac:dyDescent="0.3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245</v>
      </c>
      <c r="H220" s="106"/>
    </row>
    <row r="221" spans="1:9" ht="13" x14ac:dyDescent="0.3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ugyY+fnwYqfw8QwfE17/ILZ0kCuXDWTC5vY2Lt+IVtHTHDa79/PksVW6O9cn9p0mn7W6a/1u18+6l1801fpaRA==" saltValue="JklO27v32PUxhfWG2GcFS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313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283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0.58983967886464039</v>
      </c>
      <c r="F6" s="104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0.58983967886464039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307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314</v>
      </c>
    </row>
    <row r="15" spans="1:7" ht="14.25" customHeight="1" x14ac:dyDescent="0.3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310</v>
      </c>
    </row>
    <row r="20" spans="1:7" s="83" customFormat="1" ht="14.25" customHeight="1" x14ac:dyDescent="0.3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313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301</v>
      </c>
      <c r="C26" s="104" t="s">
        <v>8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287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284</v>
      </c>
    </row>
    <row r="29" spans="1:7" x14ac:dyDescent="0.25">
      <c r="B29" s="72" t="s">
        <v>315</v>
      </c>
      <c r="C29" s="104">
        <f>IF(C6=1,1,C6*0.9)</f>
        <v>1</v>
      </c>
      <c r="D29" s="104">
        <f t="shared" ref="D29:G29" si="2">IF(D6=1,1,D6*0.9)</f>
        <v>1</v>
      </c>
      <c r="E29" s="104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0.38859461375301474</v>
      </c>
      <c r="F29" s="104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0.38859461375301474</v>
      </c>
      <c r="G29" s="104">
        <f t="shared" si="2"/>
        <v>1</v>
      </c>
    </row>
    <row r="30" spans="1:7" x14ac:dyDescent="0.25">
      <c r="B30" s="72" t="s">
        <v>305</v>
      </c>
      <c r="C30" s="104">
        <f t="shared" ref="C30:G32" si="3">IF(C7=1,1,C7*0.9)</f>
        <v>1</v>
      </c>
      <c r="D30" s="104">
        <f t="shared" si="3"/>
        <v>1</v>
      </c>
      <c r="E30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F30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G30" s="104">
        <f t="shared" si="3"/>
        <v>1</v>
      </c>
    </row>
    <row r="31" spans="1:7" x14ac:dyDescent="0.25">
      <c r="B31" s="72" t="s">
        <v>319</v>
      </c>
      <c r="C31" s="104">
        <f t="shared" si="3"/>
        <v>1</v>
      </c>
      <c r="D31" s="104">
        <f t="shared" si="3"/>
        <v>1</v>
      </c>
      <c r="E31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F31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G31" s="104">
        <f t="shared" si="3"/>
        <v>1</v>
      </c>
    </row>
    <row r="32" spans="1:7" x14ac:dyDescent="0.25">
      <c r="B32" s="72" t="s">
        <v>317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308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314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282</v>
      </c>
      <c r="B38" s="72" t="s">
        <v>295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292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298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311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5">
      <c r="B44" s="45" t="s">
        <v>289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245</v>
      </c>
    </row>
    <row r="47" spans="1:7" ht="13" x14ac:dyDescent="0.3">
      <c r="A47" s="78" t="s">
        <v>313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302</v>
      </c>
      <c r="C49" s="104" t="s">
        <v>8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285</v>
      </c>
    </row>
    <row r="52" spans="1:7" x14ac:dyDescent="0.25">
      <c r="B52" s="72" t="s">
        <v>316</v>
      </c>
      <c r="C52" s="104">
        <f>IF(C6=1,1,C6*1.1)</f>
        <v>1</v>
      </c>
      <c r="D52" s="104">
        <f t="shared" ref="D52:G52" si="8">IF(D6=1,1,D6*1.1)</f>
        <v>1</v>
      </c>
      <c r="E52" s="104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0.90293638807901733</v>
      </c>
      <c r="F52" s="104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0.90293638807901733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F53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G53" s="104">
        <f t="shared" si="9"/>
        <v>1</v>
      </c>
    </row>
    <row r="54" spans="1:7" x14ac:dyDescent="0.25">
      <c r="B54" s="72" t="s">
        <v>320</v>
      </c>
      <c r="C54" s="104">
        <f t="shared" si="9"/>
        <v>1</v>
      </c>
      <c r="D54" s="104">
        <f t="shared" si="9"/>
        <v>1</v>
      </c>
      <c r="E54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F54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G54" s="104">
        <f t="shared" si="9"/>
        <v>1</v>
      </c>
    </row>
    <row r="55" spans="1:7" x14ac:dyDescent="0.25">
      <c r="B55" s="72" t="s">
        <v>318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309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304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314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282</v>
      </c>
      <c r="B61" s="72" t="s">
        <v>296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293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105</v>
      </c>
      <c r="B63" s="45" t="s">
        <v>299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312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5">
      <c r="B67" s="45" t="s">
        <v>290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9a3DCRYHf6QHbFWsSFtNL9gvjzq2IAFPhXVRan2EGC1r30WaQInxo/UYxJOJtD9rPmP8XNa3r0+gcf5Ur9HZ/g==" saltValue="coHPLGaPAz53XhrmIMyy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17" sqref="C17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322</v>
      </c>
      <c r="C2" s="104">
        <v>0.71</v>
      </c>
      <c r="D2" s="104">
        <v>0.71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322</v>
      </c>
      <c r="C4" s="104">
        <v>0.39</v>
      </c>
      <c r="D4" s="104">
        <v>0.39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322</v>
      </c>
      <c r="C6" s="104">
        <v>0.39</v>
      </c>
      <c r="D6" s="104">
        <v>0.39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322</v>
      </c>
      <c r="C12" s="104">
        <f>0.93*C4</f>
        <v>0.36270000000000002</v>
      </c>
      <c r="D12" s="104">
        <f>0.93*D4</f>
        <v>0.36270000000000002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322</v>
      </c>
      <c r="C17" s="104">
        <v>0.54</v>
      </c>
      <c r="D17" s="104">
        <v>0.54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321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178</v>
      </c>
      <c r="B19" s="72" t="s">
        <v>322</v>
      </c>
      <c r="C19" s="104">
        <v>0.17</v>
      </c>
      <c r="D19" s="104">
        <v>0.17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321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179</v>
      </c>
      <c r="B21" s="72" t="s">
        <v>322</v>
      </c>
      <c r="C21" s="104">
        <v>0.17</v>
      </c>
      <c r="D21" s="104">
        <v>0.17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321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180</v>
      </c>
      <c r="B23" s="72" t="s">
        <v>322</v>
      </c>
      <c r="C23" s="104">
        <f>C10*0.9</f>
        <v>0.315</v>
      </c>
      <c r="D23" s="104">
        <f t="shared" ref="D23:F23" si="3">D10*0.9</f>
        <v>0.315</v>
      </c>
      <c r="E23" s="104">
        <f t="shared" si="3"/>
        <v>0</v>
      </c>
      <c r="F23" s="104">
        <f t="shared" si="3"/>
        <v>0</v>
      </c>
    </row>
    <row r="24" spans="1:6" ht="15.75" customHeight="1" x14ac:dyDescent="0.25">
      <c r="A24" s="72"/>
      <c r="B24" s="72" t="s">
        <v>321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185</v>
      </c>
      <c r="B25" s="72" t="s">
        <v>322</v>
      </c>
      <c r="C25" s="104">
        <f>C10*0.9</f>
        <v>0.315</v>
      </c>
      <c r="D25" s="104">
        <f t="shared" ref="D25:F25" si="4">D10*0.9</f>
        <v>0.315</v>
      </c>
      <c r="E25" s="104">
        <f t="shared" si="4"/>
        <v>0</v>
      </c>
      <c r="F25" s="104">
        <f t="shared" si="4"/>
        <v>0</v>
      </c>
    </row>
    <row r="26" spans="1:6" ht="15.75" customHeight="1" x14ac:dyDescent="0.25">
      <c r="A26" s="72"/>
      <c r="B26" s="72" t="s">
        <v>321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191</v>
      </c>
      <c r="B27" s="72" t="s">
        <v>322</v>
      </c>
      <c r="C27" s="104">
        <f>0.93*C19</f>
        <v>0.15810000000000002</v>
      </c>
      <c r="D27" s="104">
        <f>0.93*D19</f>
        <v>0.15810000000000002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321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245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322</v>
      </c>
      <c r="C32" s="104">
        <v>0.94</v>
      </c>
      <c r="D32" s="104">
        <v>0.94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321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178</v>
      </c>
      <c r="B34" s="72" t="s">
        <v>322</v>
      </c>
      <c r="C34" s="104">
        <v>0.86</v>
      </c>
      <c r="D34" s="104">
        <v>0.86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321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179</v>
      </c>
      <c r="B36" s="72" t="s">
        <v>322</v>
      </c>
      <c r="C36" s="104">
        <f>C6*1.1</f>
        <v>0.42900000000000005</v>
      </c>
      <c r="D36" s="104">
        <f t="shared" ref="D36:F36" si="8">D6*1.1</f>
        <v>0.42900000000000005</v>
      </c>
      <c r="E36" s="104">
        <f t="shared" si="8"/>
        <v>0</v>
      </c>
      <c r="F36" s="104">
        <f t="shared" si="8"/>
        <v>0</v>
      </c>
    </row>
    <row r="37" spans="1:6" ht="15.75" customHeight="1" x14ac:dyDescent="0.25">
      <c r="A37" s="72"/>
      <c r="B37" s="72" t="s">
        <v>321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180</v>
      </c>
      <c r="B38" s="72" t="s">
        <v>322</v>
      </c>
      <c r="C38" s="104">
        <f>C8*1.1</f>
        <v>0.38500000000000001</v>
      </c>
      <c r="D38" s="104">
        <f t="shared" ref="D38:F38" si="9">D8*1.1</f>
        <v>0.38500000000000001</v>
      </c>
      <c r="E38" s="104">
        <f t="shared" si="9"/>
        <v>0</v>
      </c>
      <c r="F38" s="104">
        <f t="shared" si="9"/>
        <v>0</v>
      </c>
    </row>
    <row r="39" spans="1:6" ht="15.75" customHeight="1" x14ac:dyDescent="0.25">
      <c r="A39" s="72"/>
      <c r="B39" s="72" t="s">
        <v>321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185</v>
      </c>
      <c r="B40" s="72" t="s">
        <v>322</v>
      </c>
      <c r="C40" s="104">
        <f>C10*1.1</f>
        <v>0.38500000000000001</v>
      </c>
      <c r="D40" s="104">
        <f t="shared" ref="D40:F40" si="10">D10*1.1</f>
        <v>0.38500000000000001</v>
      </c>
      <c r="E40" s="104">
        <f t="shared" si="10"/>
        <v>0</v>
      </c>
      <c r="F40" s="104">
        <f t="shared" si="10"/>
        <v>0</v>
      </c>
    </row>
    <row r="41" spans="1:6" ht="15.75" customHeight="1" x14ac:dyDescent="0.25">
      <c r="A41" s="72"/>
      <c r="B41" s="72" t="s">
        <v>321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191</v>
      </c>
      <c r="B42" s="72" t="s">
        <v>322</v>
      </c>
      <c r="C42" s="104">
        <f>0.93*C34</f>
        <v>0.79980000000000007</v>
      </c>
      <c r="D42" s="104">
        <f>0.93*D34</f>
        <v>0.79980000000000007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321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wHNPVRoqHU9o/S2px1yRf7IJ2zMfJzcpgX6v/mDh1g7UjzeK7VaOyNGBNhG6TNCyme3cwvdrB9ZjklqqFVpWEA==" saltValue="yCqzujwkDbue+JUWFk8PG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326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0.49</v>
      </c>
      <c r="M8" s="104">
        <v>0.49</v>
      </c>
      <c r="N8" s="104">
        <v>0.49</v>
      </c>
      <c r="O8" s="104">
        <v>0.49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0.49</v>
      </c>
      <c r="M9" s="104">
        <v>0.49</v>
      </c>
      <c r="N9" s="104">
        <v>0.49</v>
      </c>
      <c r="O9" s="104">
        <v>0.49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0.84</v>
      </c>
      <c r="F15" s="104">
        <v>0.84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323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f>IF(ISBLANK('Distribución estado nutricional'!E$14),0.72,(0.72*'Distribución estado nutricional'!E$14/(1-0.72*'Distribución estado nutricional'!E$14))
/ ('Distribución estado nutricional'!E$14/(1-'Distribución estado nutricional'!E$14)))</f>
        <v>0.36026320599524769</v>
      </c>
      <c r="F19" s="104">
        <f>IF(ISBLANK('Distribución estado nutricional'!F$14),0.72,(0.72*'Distribución estado nutricional'!F$14/(1-0.72*'Distribución estado nutricional'!F$14))
/ ('Distribución estado nutricional'!F$14/(1-'Distribución estado nutricional'!F$14)))</f>
        <v>0.41022832589097646</v>
      </c>
      <c r="G19" s="104">
        <f>IF(ISBLANK('Distribución estado nutricional'!G$14),0.72,(0.72*'Distribución estado nutricional'!G$14/(1-0.72*'Distribución estado nutricional'!G$14))
/ ('Distribución estado nutricional'!G$14/(1-'Distribución estado nutricional'!G$14)))</f>
        <v>0.57039401006505464</v>
      </c>
      <c r="H19" s="104">
        <f>IF(ISBLANK('Distribución estado nutricional'!H$14),0.72,(0.72*'Distribución estado nutricional'!H$14/(1-0.72*'Distribución estado nutricional'!H$14))
/ ('Distribución estado nutricional'!H$14/(1-'Distribución estado nutricional'!H$14)))</f>
        <v>0.57539730680577461</v>
      </c>
      <c r="I19" s="104">
        <f>IF(ISBLANK('Distribución estado nutricional'!I$14),0.72,(0.72*'Distribución estado nutricional'!I$14/(1-0.72*'Distribución estado nutricional'!I$14))
/ ('Distribución estado nutricional'!I$14/(1-'Distribución estado nutricional'!I$14)))</f>
        <v>0.5871180842279109</v>
      </c>
      <c r="J19" s="104">
        <f>IF(ISBLANK('Distribución estado nutricional'!J$14),0.72,(0.72*'Distribución estado nutricional'!J$14/(1-0.72*'Distribución estado nutricional'!J$14))
/ ('Distribución estado nutricional'!J$14/(1-'Distribución estado nutricional'!J$14)))</f>
        <v>0.5931651749389748</v>
      </c>
      <c r="K19" s="104">
        <f>IF(ISBLANK('Distribución estado nutricional'!K$14),0.72,(0.72*'Distribución estado nutricional'!K$14/(1-0.72*'Distribución estado nutricional'!K$14))
/ ('Distribución estado nutricional'!K$14/(1-'Distribución estado nutricional'!K$14)))</f>
        <v>0.58929828678713914</v>
      </c>
      <c r="L19" s="104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104">
        <f>IF(ISBLANK('Distribución estado nutricional'!M$14),0.72,(0.72*'Distribución estado nutricional'!M$14/(1-0.72*'Distribución estado nutricional'!M$14))
/ ('Distribución estado nutricional'!M$14/(1-'Distribución estado nutricional'!M$14)))</f>
        <v>0.5871180842279109</v>
      </c>
      <c r="N19" s="104">
        <f>IF(ISBLANK('Distribución estado nutricional'!N$14),0.72,(0.72*'Distribución estado nutricional'!N$14/(1-0.72*'Distribución estado nutricional'!N$14))
/ ('Distribución estado nutricional'!N$14/(1-'Distribución estado nutricional'!N$14)))</f>
        <v>0.5931651749389748</v>
      </c>
      <c r="O19" s="104">
        <f>IF(ISBLANK('Distribución estado nutricional'!O$14),0.72,(0.72*'Distribución estado nutricional'!O$14/(1-0.72*'Distribución estado nutricional'!O$14))
/ ('Distribución estado nutricional'!O$14/(1-'Distribución estado nutricional'!O$14)))</f>
        <v>0.58929828678713914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f>IF(ISBLANK('Distribución estado nutricional'!E$14),0.8,(0.8*'Distribución estado nutricional'!E$14/(1-0.8*'Distribución estado nutricional'!E$14))
/ ('Distribución estado nutricional'!E$14/(1-'Distribución estado nutricional'!E$14)))</f>
        <v>0.46695095948827287</v>
      </c>
      <c r="F21" s="104">
        <f>IF(ISBLANK('Distribución estado nutricional'!F$14),0.8,(0.8*'Distribución estado nutricional'!F$14/(1-0.8*'Distribución estado nutricional'!F$14))
/ ('Distribución estado nutricional'!F$14/(1-'Distribución estado nutricional'!F$14)))</f>
        <v>0.51969260326609024</v>
      </c>
      <c r="G21" s="104">
        <f>IF(ISBLANK('Distribución estado nutricional'!G$14),0.8,(0.8*'Distribución estado nutricional'!G$14/(1-0.8*'Distribución estado nutricional'!G$14))
/ ('Distribución estado nutricional'!G$14/(1-'Distribución estado nutricional'!G$14)))</f>
        <v>0.67377120487168329</v>
      </c>
      <c r="H21" s="104">
        <f>IF(ISBLANK('Distribución estado nutricional'!H$14),0.8,(0.8*'Distribución estado nutricional'!H$14/(1-0.8*'Distribución estado nutricional'!H$14))
/ ('Distribución estado nutricional'!H$14/(1-'Distribución estado nutricional'!H$14)))</f>
        <v>0.67824967824967841</v>
      </c>
      <c r="I21" s="104">
        <f>IF(ISBLANK('Distribución estado nutricional'!I$14),0.8,(0.8*'Distribución estado nutricional'!I$14/(1-0.8*'Distribución estado nutricional'!I$14))
/ ('Distribución estado nutricional'!I$14/(1-'Distribución estado nutricional'!I$14)))</f>
        <v>0.68866749688667506</v>
      </c>
      <c r="J21" s="104">
        <f>IF(ISBLANK('Distribución estado nutricional'!J$14),0.8,(0.8*'Distribución estado nutricional'!J$14/(1-0.8*'Distribución estado nutricional'!J$14))
/ ('Distribución estado nutricional'!J$14/(1-'Distribución estado nutricional'!J$14)))</f>
        <v>0.69400244798041621</v>
      </c>
      <c r="K21" s="104">
        <f>IF(ISBLANK('Distribución estado nutricional'!K$14),0.8,(0.8*'Distribución estado nutricional'!K$14/(1-0.8*'Distribución estado nutricional'!K$14))
/ ('Distribución estado nutricional'!K$14/(1-'Distribución estado nutricional'!K$14)))</f>
        <v>0.69059405940594076</v>
      </c>
      <c r="L21" s="104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104">
        <f>IF(ISBLANK('Distribución estado nutricional'!M$14),0.8,(0.8*'Distribución estado nutricional'!M$14/(1-0.8*'Distribución estado nutricional'!M$14))
/ ('Distribución estado nutricional'!M$14/(1-'Distribución estado nutricional'!M$14)))</f>
        <v>0.68866749688667506</v>
      </c>
      <c r="N21" s="104">
        <f>IF(ISBLANK('Distribución estado nutricional'!N$14),0.8,(0.8*'Distribución estado nutricional'!N$14/(1-0.8*'Distribución estado nutricional'!N$14))
/ ('Distribución estado nutricional'!N$14/(1-'Distribución estado nutricional'!N$14)))</f>
        <v>0.69400244798041621</v>
      </c>
      <c r="O21" s="104">
        <f>IF(ISBLANK('Distribución estado nutricional'!O$14),0.8,(0.8*'Distribución estado nutricional'!O$14/(1-0.8*'Distribución estado nutricional'!O$14))
/ ('Distribución estado nutricional'!O$14/(1-'Distribución estado nutricional'!O$14)))</f>
        <v>0.69059405940594076</v>
      </c>
    </row>
    <row r="23" spans="1:15" s="106" customFormat="1" ht="13" x14ac:dyDescent="0.3">
      <c r="A23" s="106" t="s">
        <v>235</v>
      </c>
    </row>
    <row r="24" spans="1:15" ht="52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327</v>
      </c>
    </row>
    <row r="26" spans="1:15" x14ac:dyDescent="0.25">
      <c r="B26" s="45" t="s">
        <v>169</v>
      </c>
      <c r="C26" s="104">
        <f>IF(C3=1,1,C3*0.9)</f>
        <v>0.47700000000000004</v>
      </c>
      <c r="D26" s="104">
        <f t="shared" ref="D26:O26" si="0">IF(D3=1,1,D3*0.9)</f>
        <v>0.47700000000000004</v>
      </c>
      <c r="E26" s="104">
        <f t="shared" si="0"/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174</v>
      </c>
      <c r="C27" s="104">
        <f t="shared" ref="C27:O38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175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f t="shared" si="1"/>
        <v>0.65700000000000003</v>
      </c>
      <c r="I28" s="104">
        <f t="shared" si="1"/>
        <v>0.65700000000000003</v>
      </c>
      <c r="J28" s="104">
        <f t="shared" si="1"/>
        <v>0.65700000000000003</v>
      </c>
      <c r="K28" s="104">
        <f t="shared" si="1"/>
        <v>0.65700000000000003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176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f t="shared" si="1"/>
        <v>0.65700000000000003</v>
      </c>
      <c r="I29" s="104">
        <f t="shared" si="1"/>
        <v>0.65700000000000003</v>
      </c>
      <c r="J29" s="104">
        <f t="shared" si="1"/>
        <v>0.65700000000000003</v>
      </c>
      <c r="K29" s="104">
        <f t="shared" si="1"/>
        <v>0.65700000000000003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177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f t="shared" si="1"/>
        <v>0.65700000000000003</v>
      </c>
      <c r="I30" s="104">
        <f t="shared" si="1"/>
        <v>0.65700000000000003</v>
      </c>
      <c r="J30" s="104">
        <f t="shared" si="1"/>
        <v>0.65700000000000003</v>
      </c>
      <c r="K30" s="104">
        <f t="shared" si="1"/>
        <v>0.65700000000000003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178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f t="shared" si="1"/>
        <v>0.441</v>
      </c>
      <c r="M31" s="104">
        <f t="shared" si="1"/>
        <v>0.441</v>
      </c>
      <c r="N31" s="104">
        <f t="shared" si="1"/>
        <v>0.441</v>
      </c>
      <c r="O31" s="104">
        <f t="shared" si="1"/>
        <v>0.441</v>
      </c>
    </row>
    <row r="32" spans="1:15" x14ac:dyDescent="0.25">
      <c r="B32" s="72" t="s">
        <v>179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f t="shared" si="1"/>
        <v>0.441</v>
      </c>
      <c r="M32" s="104">
        <f t="shared" si="1"/>
        <v>0.441</v>
      </c>
      <c r="N32" s="104">
        <f t="shared" si="1"/>
        <v>0.441</v>
      </c>
      <c r="O32" s="104">
        <f t="shared" si="1"/>
        <v>0.441</v>
      </c>
    </row>
    <row r="33" spans="1:15" x14ac:dyDescent="0.25">
      <c r="B33" s="45" t="s">
        <v>180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f t="shared" si="1"/>
        <v>0.747</v>
      </c>
      <c r="M33" s="104">
        <f t="shared" si="1"/>
        <v>0.747</v>
      </c>
      <c r="N33" s="104">
        <f t="shared" si="1"/>
        <v>0.747</v>
      </c>
      <c r="O33" s="104">
        <f t="shared" si="1"/>
        <v>0.747</v>
      </c>
    </row>
    <row r="34" spans="1:15" x14ac:dyDescent="0.25">
      <c r="B34" s="72" t="s">
        <v>184</v>
      </c>
      <c r="C34" s="104">
        <f t="shared" si="1"/>
        <v>1</v>
      </c>
      <c r="D34" s="104">
        <f t="shared" si="1"/>
        <v>1</v>
      </c>
      <c r="E34" s="104">
        <f t="shared" si="1"/>
        <v>0.621</v>
      </c>
      <c r="F34" s="104">
        <f t="shared" si="1"/>
        <v>0.621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185</v>
      </c>
      <c r="C35" s="104">
        <f t="shared" si="1"/>
        <v>0.747</v>
      </c>
      <c r="D35" s="104">
        <f t="shared" si="1"/>
        <v>0.747</v>
      </c>
      <c r="E35" s="104">
        <f t="shared" si="1"/>
        <v>0.747</v>
      </c>
      <c r="F35" s="104">
        <f t="shared" si="1"/>
        <v>0.747</v>
      </c>
      <c r="G35" s="104">
        <f t="shared" si="1"/>
        <v>0.747</v>
      </c>
      <c r="H35" s="104">
        <f t="shared" si="1"/>
        <v>0.747</v>
      </c>
      <c r="I35" s="104">
        <f t="shared" si="1"/>
        <v>0.747</v>
      </c>
      <c r="J35" s="104">
        <f t="shared" si="1"/>
        <v>0.747</v>
      </c>
      <c r="K35" s="104">
        <f t="shared" si="1"/>
        <v>0.747</v>
      </c>
      <c r="L35" s="104">
        <f t="shared" si="1"/>
        <v>0.747</v>
      </c>
      <c r="M35" s="104">
        <f t="shared" si="1"/>
        <v>0.747</v>
      </c>
      <c r="N35" s="104">
        <f t="shared" si="1"/>
        <v>0.747</v>
      </c>
      <c r="O35" s="104">
        <f t="shared" si="1"/>
        <v>0.747</v>
      </c>
    </row>
    <row r="36" spans="1:15" x14ac:dyDescent="0.25">
      <c r="B36" s="45" t="s">
        <v>190</v>
      </c>
      <c r="C36" s="104">
        <f t="shared" si="1"/>
        <v>1</v>
      </c>
      <c r="D36" s="104">
        <f t="shared" si="1"/>
        <v>1</v>
      </c>
      <c r="E36" s="104">
        <f t="shared" si="1"/>
        <v>0.621</v>
      </c>
      <c r="F36" s="104">
        <f t="shared" si="1"/>
        <v>0.621</v>
      </c>
      <c r="G36" s="104">
        <f t="shared" si="1"/>
        <v>0.621</v>
      </c>
      <c r="H36" s="104">
        <f t="shared" si="1"/>
        <v>1</v>
      </c>
      <c r="I36" s="104">
        <f t="shared" si="1"/>
        <v>1</v>
      </c>
      <c r="J36" s="104">
        <f t="shared" si="1"/>
        <v>1</v>
      </c>
      <c r="K36" s="104">
        <f t="shared" si="1"/>
        <v>1</v>
      </c>
      <c r="L36" s="104">
        <f t="shared" si="1"/>
        <v>1</v>
      </c>
      <c r="M36" s="104">
        <f t="shared" si="1"/>
        <v>1</v>
      </c>
      <c r="N36" s="104">
        <f t="shared" si="1"/>
        <v>1</v>
      </c>
      <c r="O36" s="104">
        <f t="shared" si="1"/>
        <v>1</v>
      </c>
    </row>
    <row r="37" spans="1:15" x14ac:dyDescent="0.25">
      <c r="B37" s="45" t="s">
        <v>191</v>
      </c>
      <c r="C37" s="104">
        <f t="shared" si="1"/>
        <v>1</v>
      </c>
      <c r="D37" s="104">
        <f t="shared" si="1"/>
        <v>1</v>
      </c>
      <c r="E37" s="104">
        <f t="shared" si="1"/>
        <v>1</v>
      </c>
      <c r="F37" s="104">
        <f t="shared" si="1"/>
        <v>1</v>
      </c>
      <c r="G37" s="104">
        <f t="shared" si="1"/>
        <v>1</v>
      </c>
      <c r="H37" s="104">
        <f t="shared" si="1"/>
        <v>1</v>
      </c>
      <c r="I37" s="104">
        <f t="shared" si="1"/>
        <v>1</v>
      </c>
      <c r="J37" s="104">
        <f t="shared" si="1"/>
        <v>1</v>
      </c>
      <c r="K37" s="104">
        <f t="shared" si="1"/>
        <v>1</v>
      </c>
      <c r="L37" s="104">
        <f t="shared" si="1"/>
        <v>0.29700000000000004</v>
      </c>
      <c r="M37" s="104">
        <f t="shared" si="1"/>
        <v>0.29700000000000004</v>
      </c>
      <c r="N37" s="104">
        <f t="shared" si="1"/>
        <v>0.29700000000000004</v>
      </c>
      <c r="O37" s="104">
        <f t="shared" si="1"/>
        <v>0.29700000000000004</v>
      </c>
    </row>
    <row r="38" spans="1:15" x14ac:dyDescent="0.25">
      <c r="B38" s="72" t="s">
        <v>204</v>
      </c>
      <c r="C38" s="104">
        <f t="shared" si="1"/>
        <v>1</v>
      </c>
      <c r="D38" s="104">
        <f t="shared" si="1"/>
        <v>1</v>
      </c>
      <c r="E38" s="104">
        <f t="shared" si="1"/>
        <v>0.75600000000000001</v>
      </c>
      <c r="F38" s="104">
        <f t="shared" si="1"/>
        <v>0.75600000000000001</v>
      </c>
      <c r="G38" s="104">
        <f t="shared" si="1"/>
        <v>1</v>
      </c>
      <c r="H38" s="104">
        <f t="shared" si="1"/>
        <v>1</v>
      </c>
      <c r="I38" s="104">
        <f t="shared" si="1"/>
        <v>1</v>
      </c>
      <c r="J38" s="104">
        <f t="shared" si="1"/>
        <v>1</v>
      </c>
      <c r="K38" s="104">
        <f t="shared" si="1"/>
        <v>1</v>
      </c>
      <c r="L38" s="104">
        <f t="shared" si="1"/>
        <v>1</v>
      </c>
      <c r="M38" s="104">
        <f t="shared" si="1"/>
        <v>1</v>
      </c>
      <c r="N38" s="104">
        <f t="shared" si="1"/>
        <v>1</v>
      </c>
      <c r="O38" s="104">
        <f t="shared" si="1"/>
        <v>1</v>
      </c>
    </row>
    <row r="40" spans="1:15" ht="13" x14ac:dyDescent="0.3">
      <c r="A40" s="29" t="s">
        <v>324</v>
      </c>
      <c r="B40" s="45"/>
    </row>
    <row r="41" spans="1:15" x14ac:dyDescent="0.25">
      <c r="B41" s="72" t="s">
        <v>171</v>
      </c>
      <c r="C41" s="104">
        <f>IF(C18=1,1,C18*0.9)</f>
        <v>1</v>
      </c>
      <c r="D41" s="104">
        <f t="shared" ref="D41:O41" si="2">IF(D18=1,1,D18*0.9)</f>
        <v>1</v>
      </c>
      <c r="E41" s="104">
        <f t="shared" si="2"/>
        <v>1</v>
      </c>
      <c r="F41" s="104">
        <f t="shared" si="2"/>
        <v>1</v>
      </c>
      <c r="G41" s="104">
        <f t="shared" si="2"/>
        <v>1</v>
      </c>
      <c r="H41" s="104">
        <f t="shared" si="2"/>
        <v>1</v>
      </c>
      <c r="I41" s="104">
        <f t="shared" si="2"/>
        <v>1</v>
      </c>
      <c r="J41" s="104">
        <f t="shared" si="2"/>
        <v>1</v>
      </c>
      <c r="K41" s="104">
        <f t="shared" si="2"/>
        <v>1</v>
      </c>
      <c r="L41" s="104">
        <f t="shared" si="2"/>
        <v>1</v>
      </c>
      <c r="M41" s="104">
        <f t="shared" si="2"/>
        <v>1</v>
      </c>
      <c r="N41" s="104">
        <f t="shared" si="2"/>
        <v>1</v>
      </c>
      <c r="O41" s="104">
        <f t="shared" si="2"/>
        <v>1</v>
      </c>
    </row>
    <row r="42" spans="1:15" x14ac:dyDescent="0.25">
      <c r="B42" s="72" t="s">
        <v>172</v>
      </c>
      <c r="C42" s="104">
        <f t="shared" ref="C42:O44" si="3">IF(C19=1,1,C19*0.9)</f>
        <v>1</v>
      </c>
      <c r="D42" s="104">
        <f t="shared" si="3"/>
        <v>1</v>
      </c>
      <c r="E42" s="104">
        <f>IF(ISBLANK('Distribución estado nutricional'!E$14),0.54,(0.54*'Distribución estado nutricional'!E$14/(1-0.54*'Distribución estado nutricional'!E$14))
/ ('Distribución estado nutricional'!E$14/(1-'Distribución estado nutricional'!E$14)))</f>
        <v>0.20451008197004808</v>
      </c>
      <c r="F42" s="104">
        <f>IF(ISBLANK('Distribución estado nutricional'!F$14),0.54,(0.54*'Distribución estado nutricional'!F$14/(1-0.54*'Distribución estado nutricional'!F$14))
/ ('Distribución estado nutricional'!F$14/(1-'Distribución estado nutricional'!F$14)))</f>
        <v>0.24101176431765312</v>
      </c>
      <c r="G42" s="104">
        <f>IF(ISBLANK('Distribución estado nutricional'!G$14),0.54,(0.54*'Distribución estado nutricional'!G$14/(1-0.54*'Distribución estado nutricional'!G$14))
/ ('Distribución estado nutricional'!G$14/(1-'Distribución estado nutricional'!G$14)))</f>
        <v>0.37738556075904828</v>
      </c>
      <c r="H42" s="104">
        <f>IF(ISBLANK('Distribución estado nutricional'!H$14),0.54,(0.54*'Distribución estado nutricional'!H$14/(1-0.54*'Distribución estado nutricional'!H$14))
/ ('Distribución estado nutricional'!H$14/(1-'Distribución estado nutricional'!H$14)))</f>
        <v>0.38220204679147979</v>
      </c>
      <c r="I42" s="104">
        <f>IF(ISBLANK('Distribución estado nutricional'!I$14),0.54,(0.54*'Distribución estado nutricional'!I$14/(1-0.54*'Distribución estado nutricional'!I$14))
/ ('Distribución estado nutricional'!I$14/(1-'Distribución estado nutricional'!I$14)))</f>
        <v>0.39363581239619311</v>
      </c>
      <c r="J42" s="104">
        <f>IF(ISBLANK('Distribución estado nutricional'!J$14),0.54,(0.54*'Distribución estado nutricional'!J$14/(1-0.54*'Distribución estado nutricional'!J$14))
/ ('Distribución estado nutricional'!J$14/(1-'Distribución estado nutricional'!J$14)))</f>
        <v>0.39961888851183797</v>
      </c>
      <c r="K42" s="104">
        <f>IF(ISBLANK('Distribución estado nutricional'!K$14),0.54,(0.54*'Distribución estado nutricional'!K$14/(1-0.54*'Distribución estado nutricional'!K$14))
/ ('Distribución estado nutricional'!K$14/(1-'Distribución estado nutricional'!K$14)))</f>
        <v>0.3957862659591237</v>
      </c>
      <c r="L42" s="104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104">
        <f>IF(ISBLANK('Distribución estado nutricional'!M$14),0.54,(0.54*'Distribución estado nutricional'!M$14/(1-0.54*'Distribución estado nutricional'!M$14))
/ ('Distribución estado nutricional'!M$14/(1-'Distribución estado nutricional'!M$14)))</f>
        <v>0.39363581239619311</v>
      </c>
      <c r="N42" s="104">
        <f>IF(ISBLANK('Distribución estado nutricional'!N$14),0.54,(0.54*'Distribución estado nutricional'!N$14/(1-0.54*'Distribución estado nutricional'!N$14))
/ ('Distribución estado nutricional'!N$14/(1-'Distribución estado nutricional'!N$14)))</f>
        <v>0.39961888851183797</v>
      </c>
      <c r="O42" s="104">
        <f>IF(ISBLANK('Distribución estado nutricional'!O$14),0.54,(0.54*'Distribución estado nutricional'!O$14/(1-0.54*'Distribución estado nutricional'!O$14))
/ ('Distribución estado nutricional'!O$14/(1-'Distribución estado nutricional'!O$14)))</f>
        <v>0.3957862659591237</v>
      </c>
    </row>
    <row r="43" spans="1:15" x14ac:dyDescent="0.25">
      <c r="B43" s="72" t="s">
        <v>173</v>
      </c>
      <c r="C43" s="104">
        <f t="shared" si="3"/>
        <v>1</v>
      </c>
      <c r="D43" s="104">
        <f t="shared" si="3"/>
        <v>1</v>
      </c>
      <c r="E43" s="104">
        <f t="shared" si="3"/>
        <v>1</v>
      </c>
      <c r="F43" s="104">
        <f t="shared" si="3"/>
        <v>1</v>
      </c>
      <c r="G43" s="104">
        <f t="shared" si="3"/>
        <v>1</v>
      </c>
      <c r="H43" s="104">
        <f t="shared" si="3"/>
        <v>1</v>
      </c>
      <c r="I43" s="104">
        <f t="shared" si="3"/>
        <v>1</v>
      </c>
      <c r="J43" s="104">
        <f t="shared" si="3"/>
        <v>1</v>
      </c>
      <c r="K43" s="104">
        <f t="shared" si="3"/>
        <v>1</v>
      </c>
      <c r="L43" s="104">
        <f t="shared" si="3"/>
        <v>1</v>
      </c>
      <c r="M43" s="104">
        <f t="shared" si="3"/>
        <v>1</v>
      </c>
      <c r="N43" s="104">
        <f t="shared" si="3"/>
        <v>1</v>
      </c>
      <c r="O43" s="104">
        <f t="shared" si="3"/>
        <v>1</v>
      </c>
    </row>
    <row r="44" spans="1:15" x14ac:dyDescent="0.25">
      <c r="B44" s="72" t="s">
        <v>181</v>
      </c>
      <c r="C44" s="104">
        <f t="shared" si="3"/>
        <v>1</v>
      </c>
      <c r="D44" s="104">
        <f t="shared" si="3"/>
        <v>1</v>
      </c>
      <c r="E44" s="104">
        <f>IF(ISBLANK('Distribución estado nutricional'!E$14),0.7,(0.7*'Distribución estado nutricional'!E$14/(1-0.7*'Distribución estado nutricional'!E$14))
/ ('Distribución estado nutricional'!E$14/(1-'Distribución estado nutricional'!E$14)))</f>
        <v>0.33818663136995358</v>
      </c>
      <c r="F44" s="104">
        <f>IF(ISBLANK('Distribución estado nutricional'!F$14),0.7,(0.7*'Distribución estado nutricional'!F$14/(1-0.7*'Distribución estado nutricional'!F$14))
/ ('Distribución estado nutricional'!F$14/(1-'Distribución estado nutricional'!F$14)))</f>
        <v>0.38694186165321348</v>
      </c>
      <c r="G44" s="104">
        <f>IF(ISBLANK('Distribución estado nutricional'!G$14),0.7,(0.7*'Distribución estado nutricional'!G$14/(1-0.7*'Distribución estado nutricional'!G$14))
/ ('Distribución estado nutricional'!G$14/(1-'Distribución estado nutricional'!G$14)))</f>
        <v>0.54643955047119874</v>
      </c>
      <c r="H44" s="104">
        <f>IF(ISBLANK('Distribución estado nutricional'!H$14),0.7,(0.7*'Distribución estado nutricional'!H$14/(1-0.7*'Distribución estado nutricional'!H$14))
/ ('Distribución estado nutricional'!H$14/(1-'Distribución estado nutricional'!H$14)))</f>
        <v>0.55150246673643288</v>
      </c>
      <c r="I44" s="104">
        <f>IF(ISBLANK('Distribución estado nutricional'!I$14),0.7,(0.7*'Distribución estado nutricional'!I$14/(1-0.7*'Distribución estado nutricional'!I$14))
/ ('Distribución estado nutricional'!I$14/(1-'Distribución estado nutricional'!I$14)))</f>
        <v>0.56338233153834949</v>
      </c>
      <c r="J44" s="104">
        <f>IF(ISBLANK('Distribución estado nutricional'!J$14),0.7,(0.7*'Distribución estado nutricional'!J$14/(1-0.7*'Distribución estado nutricional'!J$14))
/ ('Distribución estado nutricional'!J$14/(1-'Distribución estado nutricional'!J$14)))</f>
        <v>0.56952216960826507</v>
      </c>
      <c r="K44" s="104">
        <f>IF(ISBLANK('Distribución estado nutricional'!K$14),0.7,(0.7*'Distribución estado nutricional'!K$14/(1-0.7*'Distribución estado nutricional'!K$14))
/ ('Distribución estado nutricional'!K$14/(1-'Distribución estado nutricional'!K$14)))</f>
        <v>0.56559513466550837</v>
      </c>
      <c r="L44" s="104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104">
        <f>IF(ISBLANK('Distribución estado nutricional'!M$14),0.7,(0.7*'Distribución estado nutricional'!M$14/(1-0.7*'Distribución estado nutricional'!M$14))
/ ('Distribución estado nutricional'!M$14/(1-'Distribución estado nutricional'!M$14)))</f>
        <v>0.56338233153834949</v>
      </c>
      <c r="N44" s="104">
        <f>IF(ISBLANK('Distribución estado nutricional'!N$14),0.7,(0.7*'Distribución estado nutricional'!N$14/(1-0.7*'Distribución estado nutricional'!N$14))
/ ('Distribución estado nutricional'!N$14/(1-'Distribución estado nutricional'!N$14)))</f>
        <v>0.56952216960826507</v>
      </c>
      <c r="O44" s="104">
        <f>IF(ISBLANK('Distribución estado nutricional'!O$14),0.7,(0.7*'Distribución estado nutricional'!O$14/(1-0.7*'Distribución estado nutricional'!O$14))
/ ('Distribución estado nutricional'!O$14/(1-'Distribución estado nutricional'!O$14)))</f>
        <v>0.56559513466550837</v>
      </c>
    </row>
    <row r="46" spans="1:15" s="106" customFormat="1" ht="13" x14ac:dyDescent="0.3">
      <c r="A46" s="106" t="s">
        <v>245</v>
      </c>
    </row>
    <row r="47" spans="1:15" ht="52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328</v>
      </c>
    </row>
    <row r="49" spans="1:15" x14ac:dyDescent="0.25">
      <c r="B49" s="45" t="s">
        <v>169</v>
      </c>
      <c r="C49" s="104">
        <f>IF(C3=1,1,C3*1.05)</f>
        <v>0.55650000000000011</v>
      </c>
      <c r="D49" s="104">
        <f t="shared" ref="D49:O49" si="4">IF(D3=1,1,D3*1.05)</f>
        <v>0.55650000000000011</v>
      </c>
      <c r="E49" s="104">
        <f t="shared" si="4"/>
        <v>1</v>
      </c>
      <c r="F49" s="104">
        <f t="shared" si="4"/>
        <v>1</v>
      </c>
      <c r="G49" s="104">
        <f t="shared" si="4"/>
        <v>1</v>
      </c>
      <c r="H49" s="104">
        <f t="shared" si="4"/>
        <v>1</v>
      </c>
      <c r="I49" s="104">
        <f t="shared" si="4"/>
        <v>1</v>
      </c>
      <c r="J49" s="104">
        <f t="shared" si="4"/>
        <v>1</v>
      </c>
      <c r="K49" s="104">
        <f t="shared" si="4"/>
        <v>1</v>
      </c>
      <c r="L49" s="104">
        <f t="shared" si="4"/>
        <v>1</v>
      </c>
      <c r="M49" s="104">
        <f t="shared" si="4"/>
        <v>1</v>
      </c>
      <c r="N49" s="104">
        <f t="shared" si="4"/>
        <v>1</v>
      </c>
      <c r="O49" s="104">
        <f t="shared" si="4"/>
        <v>1</v>
      </c>
    </row>
    <row r="50" spans="1:15" x14ac:dyDescent="0.25">
      <c r="B50" s="45" t="s">
        <v>174</v>
      </c>
      <c r="C50" s="104">
        <f t="shared" ref="C50:O61" si="5">IF(C4=1,1,C4*1.05)</f>
        <v>1</v>
      </c>
      <c r="D50" s="104">
        <f t="shared" si="5"/>
        <v>1</v>
      </c>
      <c r="E50" s="104">
        <f t="shared" si="5"/>
        <v>1</v>
      </c>
      <c r="F50" s="104">
        <f t="shared" si="5"/>
        <v>1</v>
      </c>
      <c r="G50" s="104">
        <f t="shared" si="5"/>
        <v>1</v>
      </c>
      <c r="H50" s="104">
        <f t="shared" si="5"/>
        <v>0.76649999999999996</v>
      </c>
      <c r="I50" s="104">
        <f t="shared" si="5"/>
        <v>0.76649999999999996</v>
      </c>
      <c r="J50" s="104">
        <f t="shared" si="5"/>
        <v>0.76649999999999996</v>
      </c>
      <c r="K50" s="104">
        <f t="shared" si="5"/>
        <v>0.76649999999999996</v>
      </c>
      <c r="L50" s="104">
        <f t="shared" si="5"/>
        <v>1</v>
      </c>
      <c r="M50" s="104">
        <f t="shared" si="5"/>
        <v>1</v>
      </c>
      <c r="N50" s="104">
        <f t="shared" si="5"/>
        <v>1</v>
      </c>
      <c r="O50" s="104">
        <f t="shared" si="5"/>
        <v>1</v>
      </c>
    </row>
    <row r="51" spans="1:15" x14ac:dyDescent="0.25">
      <c r="B51" s="45" t="s">
        <v>175</v>
      </c>
      <c r="C51" s="104">
        <f t="shared" si="5"/>
        <v>1</v>
      </c>
      <c r="D51" s="104">
        <f t="shared" si="5"/>
        <v>1</v>
      </c>
      <c r="E51" s="104">
        <f t="shared" si="5"/>
        <v>1</v>
      </c>
      <c r="F51" s="104">
        <f t="shared" si="5"/>
        <v>1</v>
      </c>
      <c r="G51" s="104">
        <f t="shared" si="5"/>
        <v>1</v>
      </c>
      <c r="H51" s="104">
        <f t="shared" si="5"/>
        <v>0.76649999999999996</v>
      </c>
      <c r="I51" s="104">
        <f t="shared" si="5"/>
        <v>0.76649999999999996</v>
      </c>
      <c r="J51" s="104">
        <f t="shared" si="5"/>
        <v>0.76649999999999996</v>
      </c>
      <c r="K51" s="104">
        <f t="shared" si="5"/>
        <v>0.76649999999999996</v>
      </c>
      <c r="L51" s="104">
        <f t="shared" si="5"/>
        <v>1</v>
      </c>
      <c r="M51" s="104">
        <f t="shared" si="5"/>
        <v>1</v>
      </c>
      <c r="N51" s="104">
        <f t="shared" si="5"/>
        <v>1</v>
      </c>
      <c r="O51" s="104">
        <f t="shared" si="5"/>
        <v>1</v>
      </c>
    </row>
    <row r="52" spans="1:15" x14ac:dyDescent="0.25">
      <c r="B52" s="45" t="s">
        <v>176</v>
      </c>
      <c r="C52" s="104">
        <f t="shared" si="5"/>
        <v>1</v>
      </c>
      <c r="D52" s="104">
        <f t="shared" si="5"/>
        <v>1</v>
      </c>
      <c r="E52" s="104">
        <f t="shared" si="5"/>
        <v>1</v>
      </c>
      <c r="F52" s="104">
        <f t="shared" si="5"/>
        <v>1</v>
      </c>
      <c r="G52" s="104">
        <f t="shared" si="5"/>
        <v>1</v>
      </c>
      <c r="H52" s="104">
        <f t="shared" si="5"/>
        <v>0.76649999999999996</v>
      </c>
      <c r="I52" s="104">
        <f t="shared" si="5"/>
        <v>0.76649999999999996</v>
      </c>
      <c r="J52" s="104">
        <f t="shared" si="5"/>
        <v>0.76649999999999996</v>
      </c>
      <c r="K52" s="104">
        <f t="shared" si="5"/>
        <v>0.76649999999999996</v>
      </c>
      <c r="L52" s="104">
        <f t="shared" si="5"/>
        <v>1</v>
      </c>
      <c r="M52" s="104">
        <f t="shared" si="5"/>
        <v>1</v>
      </c>
      <c r="N52" s="104">
        <f t="shared" si="5"/>
        <v>1</v>
      </c>
      <c r="O52" s="104">
        <f t="shared" si="5"/>
        <v>1</v>
      </c>
    </row>
    <row r="53" spans="1:15" x14ac:dyDescent="0.25">
      <c r="B53" s="45" t="s">
        <v>177</v>
      </c>
      <c r="C53" s="104">
        <f t="shared" si="5"/>
        <v>1</v>
      </c>
      <c r="D53" s="104">
        <f t="shared" si="5"/>
        <v>1</v>
      </c>
      <c r="E53" s="104">
        <f t="shared" si="5"/>
        <v>1</v>
      </c>
      <c r="F53" s="104">
        <f t="shared" si="5"/>
        <v>1</v>
      </c>
      <c r="G53" s="104">
        <f t="shared" si="5"/>
        <v>1</v>
      </c>
      <c r="H53" s="104">
        <f t="shared" si="5"/>
        <v>0.76649999999999996</v>
      </c>
      <c r="I53" s="104">
        <f t="shared" si="5"/>
        <v>0.76649999999999996</v>
      </c>
      <c r="J53" s="104">
        <f t="shared" si="5"/>
        <v>0.76649999999999996</v>
      </c>
      <c r="K53" s="104">
        <f t="shared" si="5"/>
        <v>0.76649999999999996</v>
      </c>
      <c r="L53" s="104">
        <f t="shared" si="5"/>
        <v>1</v>
      </c>
      <c r="M53" s="104">
        <f t="shared" si="5"/>
        <v>1</v>
      </c>
      <c r="N53" s="104">
        <f t="shared" si="5"/>
        <v>1</v>
      </c>
      <c r="O53" s="104">
        <f t="shared" si="5"/>
        <v>1</v>
      </c>
    </row>
    <row r="54" spans="1:15" x14ac:dyDescent="0.25">
      <c r="B54" s="72" t="s">
        <v>178</v>
      </c>
      <c r="C54" s="104">
        <f t="shared" si="5"/>
        <v>1</v>
      </c>
      <c r="D54" s="104">
        <f t="shared" si="5"/>
        <v>1</v>
      </c>
      <c r="E54" s="104">
        <f t="shared" si="5"/>
        <v>1</v>
      </c>
      <c r="F54" s="104">
        <f t="shared" si="5"/>
        <v>1</v>
      </c>
      <c r="G54" s="104">
        <f t="shared" si="5"/>
        <v>1</v>
      </c>
      <c r="H54" s="104">
        <f t="shared" si="5"/>
        <v>1</v>
      </c>
      <c r="I54" s="104">
        <f t="shared" si="5"/>
        <v>1</v>
      </c>
      <c r="J54" s="104">
        <f t="shared" si="5"/>
        <v>1</v>
      </c>
      <c r="K54" s="104">
        <f t="shared" si="5"/>
        <v>1</v>
      </c>
      <c r="L54" s="104">
        <f t="shared" si="5"/>
        <v>0.51449999999999996</v>
      </c>
      <c r="M54" s="104">
        <f t="shared" si="5"/>
        <v>0.51449999999999996</v>
      </c>
      <c r="N54" s="104">
        <f t="shared" si="5"/>
        <v>0.51449999999999996</v>
      </c>
      <c r="O54" s="104">
        <f t="shared" si="5"/>
        <v>0.51449999999999996</v>
      </c>
    </row>
    <row r="55" spans="1:15" x14ac:dyDescent="0.25">
      <c r="B55" s="72" t="s">
        <v>179</v>
      </c>
      <c r="C55" s="104">
        <f t="shared" si="5"/>
        <v>1</v>
      </c>
      <c r="D55" s="104">
        <f t="shared" si="5"/>
        <v>1</v>
      </c>
      <c r="E55" s="104">
        <f t="shared" si="5"/>
        <v>1</v>
      </c>
      <c r="F55" s="104">
        <f t="shared" si="5"/>
        <v>1</v>
      </c>
      <c r="G55" s="104">
        <f t="shared" si="5"/>
        <v>1</v>
      </c>
      <c r="H55" s="104">
        <f t="shared" si="5"/>
        <v>1</v>
      </c>
      <c r="I55" s="104">
        <f t="shared" si="5"/>
        <v>1</v>
      </c>
      <c r="J55" s="104">
        <f t="shared" si="5"/>
        <v>1</v>
      </c>
      <c r="K55" s="104">
        <f t="shared" si="5"/>
        <v>1</v>
      </c>
      <c r="L55" s="104">
        <f t="shared" si="5"/>
        <v>0.51449999999999996</v>
      </c>
      <c r="M55" s="104">
        <f t="shared" si="5"/>
        <v>0.51449999999999996</v>
      </c>
      <c r="N55" s="104">
        <f t="shared" si="5"/>
        <v>0.51449999999999996</v>
      </c>
      <c r="O55" s="104">
        <f t="shared" si="5"/>
        <v>0.51449999999999996</v>
      </c>
    </row>
    <row r="56" spans="1:15" x14ac:dyDescent="0.25">
      <c r="B56" s="45" t="s">
        <v>180</v>
      </c>
      <c r="C56" s="104">
        <f t="shared" si="5"/>
        <v>1</v>
      </c>
      <c r="D56" s="104">
        <f t="shared" si="5"/>
        <v>1</v>
      </c>
      <c r="E56" s="104">
        <f t="shared" si="5"/>
        <v>1</v>
      </c>
      <c r="F56" s="104">
        <f t="shared" si="5"/>
        <v>1</v>
      </c>
      <c r="G56" s="104">
        <f t="shared" si="5"/>
        <v>1</v>
      </c>
      <c r="H56" s="104">
        <f t="shared" si="5"/>
        <v>1</v>
      </c>
      <c r="I56" s="104">
        <f t="shared" si="5"/>
        <v>1</v>
      </c>
      <c r="J56" s="104">
        <f t="shared" si="5"/>
        <v>1</v>
      </c>
      <c r="K56" s="104">
        <f t="shared" si="5"/>
        <v>1</v>
      </c>
      <c r="L56" s="104">
        <f t="shared" si="5"/>
        <v>0.87149999999999994</v>
      </c>
      <c r="M56" s="104">
        <f t="shared" si="5"/>
        <v>0.87149999999999994</v>
      </c>
      <c r="N56" s="104">
        <f t="shared" si="5"/>
        <v>0.87149999999999994</v>
      </c>
      <c r="O56" s="104">
        <f t="shared" si="5"/>
        <v>0.87149999999999994</v>
      </c>
    </row>
    <row r="57" spans="1:15" x14ac:dyDescent="0.25">
      <c r="B57" s="72" t="s">
        <v>184</v>
      </c>
      <c r="C57" s="104">
        <f t="shared" si="5"/>
        <v>1</v>
      </c>
      <c r="D57" s="104">
        <f t="shared" si="5"/>
        <v>1</v>
      </c>
      <c r="E57" s="104">
        <f t="shared" si="5"/>
        <v>0.72449999999999992</v>
      </c>
      <c r="F57" s="104">
        <f t="shared" si="5"/>
        <v>0.72449999999999992</v>
      </c>
      <c r="G57" s="104">
        <f t="shared" si="5"/>
        <v>1</v>
      </c>
      <c r="H57" s="104">
        <f t="shared" si="5"/>
        <v>1</v>
      </c>
      <c r="I57" s="104">
        <f t="shared" si="5"/>
        <v>1</v>
      </c>
      <c r="J57" s="104">
        <f t="shared" si="5"/>
        <v>1</v>
      </c>
      <c r="K57" s="104">
        <f t="shared" si="5"/>
        <v>1</v>
      </c>
      <c r="L57" s="104">
        <f t="shared" si="5"/>
        <v>1</v>
      </c>
      <c r="M57" s="104">
        <f t="shared" si="5"/>
        <v>1</v>
      </c>
      <c r="N57" s="104">
        <f t="shared" si="5"/>
        <v>1</v>
      </c>
      <c r="O57" s="104">
        <f t="shared" si="5"/>
        <v>1</v>
      </c>
    </row>
    <row r="58" spans="1:15" x14ac:dyDescent="0.25">
      <c r="B58" s="45" t="s">
        <v>185</v>
      </c>
      <c r="C58" s="104">
        <f t="shared" si="5"/>
        <v>0.87149999999999994</v>
      </c>
      <c r="D58" s="104">
        <f t="shared" si="5"/>
        <v>0.87149999999999994</v>
      </c>
      <c r="E58" s="104">
        <f t="shared" si="5"/>
        <v>0.87149999999999994</v>
      </c>
      <c r="F58" s="104">
        <f t="shared" si="5"/>
        <v>0.87149999999999994</v>
      </c>
      <c r="G58" s="104">
        <f t="shared" si="5"/>
        <v>0.87149999999999994</v>
      </c>
      <c r="H58" s="104">
        <f t="shared" si="5"/>
        <v>0.87149999999999994</v>
      </c>
      <c r="I58" s="104">
        <f t="shared" si="5"/>
        <v>0.87149999999999994</v>
      </c>
      <c r="J58" s="104">
        <f t="shared" si="5"/>
        <v>0.87149999999999994</v>
      </c>
      <c r="K58" s="104">
        <f t="shared" si="5"/>
        <v>0.87149999999999994</v>
      </c>
      <c r="L58" s="104">
        <f t="shared" si="5"/>
        <v>0.87149999999999994</v>
      </c>
      <c r="M58" s="104">
        <f t="shared" si="5"/>
        <v>0.87149999999999994</v>
      </c>
      <c r="N58" s="104">
        <f t="shared" si="5"/>
        <v>0.87149999999999994</v>
      </c>
      <c r="O58" s="104">
        <f t="shared" si="5"/>
        <v>0.87149999999999994</v>
      </c>
    </row>
    <row r="59" spans="1:15" x14ac:dyDescent="0.25">
      <c r="B59" s="45" t="s">
        <v>190</v>
      </c>
      <c r="C59" s="104">
        <f t="shared" si="5"/>
        <v>1</v>
      </c>
      <c r="D59" s="104">
        <f t="shared" si="5"/>
        <v>1</v>
      </c>
      <c r="E59" s="104">
        <f t="shared" si="5"/>
        <v>0.72449999999999992</v>
      </c>
      <c r="F59" s="104">
        <f t="shared" si="5"/>
        <v>0.72449999999999992</v>
      </c>
      <c r="G59" s="104">
        <f t="shared" si="5"/>
        <v>0.72449999999999992</v>
      </c>
      <c r="H59" s="104">
        <f t="shared" si="5"/>
        <v>1</v>
      </c>
      <c r="I59" s="104">
        <f t="shared" si="5"/>
        <v>1</v>
      </c>
      <c r="J59" s="104">
        <f t="shared" si="5"/>
        <v>1</v>
      </c>
      <c r="K59" s="104">
        <f t="shared" si="5"/>
        <v>1</v>
      </c>
      <c r="L59" s="104">
        <f t="shared" si="5"/>
        <v>1</v>
      </c>
      <c r="M59" s="104">
        <f t="shared" si="5"/>
        <v>1</v>
      </c>
      <c r="N59" s="104">
        <f t="shared" si="5"/>
        <v>1</v>
      </c>
      <c r="O59" s="104">
        <f t="shared" si="5"/>
        <v>1</v>
      </c>
    </row>
    <row r="60" spans="1:15" x14ac:dyDescent="0.25">
      <c r="B60" s="45" t="s">
        <v>191</v>
      </c>
      <c r="C60" s="104">
        <f t="shared" si="5"/>
        <v>1</v>
      </c>
      <c r="D60" s="104">
        <f t="shared" si="5"/>
        <v>1</v>
      </c>
      <c r="E60" s="104">
        <f t="shared" si="5"/>
        <v>1</v>
      </c>
      <c r="F60" s="104">
        <f t="shared" si="5"/>
        <v>1</v>
      </c>
      <c r="G60" s="104">
        <f t="shared" si="5"/>
        <v>1</v>
      </c>
      <c r="H60" s="104">
        <f t="shared" si="5"/>
        <v>1</v>
      </c>
      <c r="I60" s="104">
        <f t="shared" si="5"/>
        <v>1</v>
      </c>
      <c r="J60" s="104">
        <f t="shared" si="5"/>
        <v>1</v>
      </c>
      <c r="K60" s="104">
        <f t="shared" si="5"/>
        <v>1</v>
      </c>
      <c r="L60" s="104">
        <f t="shared" si="5"/>
        <v>0.34650000000000003</v>
      </c>
      <c r="M60" s="104">
        <f t="shared" si="5"/>
        <v>0.34650000000000003</v>
      </c>
      <c r="N60" s="104">
        <f t="shared" si="5"/>
        <v>0.34650000000000003</v>
      </c>
      <c r="O60" s="104">
        <f t="shared" si="5"/>
        <v>0.34650000000000003</v>
      </c>
    </row>
    <row r="61" spans="1:15" x14ac:dyDescent="0.25">
      <c r="B61" s="72" t="s">
        <v>204</v>
      </c>
      <c r="C61" s="104">
        <f t="shared" si="5"/>
        <v>1</v>
      </c>
      <c r="D61" s="104">
        <f t="shared" si="5"/>
        <v>1</v>
      </c>
      <c r="E61" s="104">
        <f t="shared" si="5"/>
        <v>0.88200000000000001</v>
      </c>
      <c r="F61" s="104">
        <f t="shared" si="5"/>
        <v>0.88200000000000001</v>
      </c>
      <c r="G61" s="104">
        <f t="shared" si="5"/>
        <v>1</v>
      </c>
      <c r="H61" s="104">
        <f t="shared" si="5"/>
        <v>1</v>
      </c>
      <c r="I61" s="104">
        <f t="shared" si="5"/>
        <v>1</v>
      </c>
      <c r="J61" s="104">
        <f t="shared" si="5"/>
        <v>1</v>
      </c>
      <c r="K61" s="104">
        <f t="shared" si="5"/>
        <v>1</v>
      </c>
      <c r="L61" s="104">
        <f t="shared" si="5"/>
        <v>1</v>
      </c>
      <c r="M61" s="104">
        <f t="shared" si="5"/>
        <v>1</v>
      </c>
      <c r="N61" s="104">
        <f t="shared" si="5"/>
        <v>1</v>
      </c>
      <c r="O61" s="104">
        <f t="shared" si="5"/>
        <v>1</v>
      </c>
    </row>
    <row r="63" spans="1:15" ht="13" x14ac:dyDescent="0.3">
      <c r="A63" s="29" t="s">
        <v>325</v>
      </c>
      <c r="B63" s="45"/>
    </row>
    <row r="64" spans="1:15" x14ac:dyDescent="0.25">
      <c r="B64" s="72" t="s">
        <v>171</v>
      </c>
      <c r="C64" s="104">
        <f>IF(C18=1,1,C18*1.05)</f>
        <v>1</v>
      </c>
      <c r="D64" s="104">
        <f t="shared" ref="D64:O64" si="6">IF(D18=1,1,D18*1.05)</f>
        <v>1</v>
      </c>
      <c r="E64" s="104">
        <f t="shared" si="6"/>
        <v>1</v>
      </c>
      <c r="F64" s="104">
        <f t="shared" si="6"/>
        <v>1</v>
      </c>
      <c r="G64" s="104">
        <f t="shared" si="6"/>
        <v>1</v>
      </c>
      <c r="H64" s="104">
        <f t="shared" si="6"/>
        <v>1</v>
      </c>
      <c r="I64" s="104">
        <f t="shared" si="6"/>
        <v>1</v>
      </c>
      <c r="J64" s="104">
        <f t="shared" si="6"/>
        <v>1</v>
      </c>
      <c r="K64" s="104">
        <f t="shared" si="6"/>
        <v>1</v>
      </c>
      <c r="L64" s="104">
        <f t="shared" si="6"/>
        <v>1</v>
      </c>
      <c r="M64" s="104">
        <f t="shared" si="6"/>
        <v>1</v>
      </c>
      <c r="N64" s="104">
        <f t="shared" si="6"/>
        <v>1</v>
      </c>
      <c r="O64" s="104">
        <f t="shared" si="6"/>
        <v>1</v>
      </c>
    </row>
    <row r="65" spans="2:15" x14ac:dyDescent="0.25">
      <c r="B65" s="72" t="s">
        <v>172</v>
      </c>
      <c r="C65" s="104">
        <f t="shared" ref="C65:O67" si="7">IF(C19=1,1,C19*1.05)</f>
        <v>1</v>
      </c>
      <c r="D65" s="104">
        <f t="shared" si="7"/>
        <v>1</v>
      </c>
      <c r="E65" s="104">
        <f>IF(ISBLANK('Distribución estado nutricional'!E$14),0.97,(0.97*'Distribución estado nutricional'!E$14/(1-0.97*'Distribución estado nutricional'!E$14))
/ ('Distribución estado nutricional'!E$14/(1-'Distribución estado nutricional'!E$14)))</f>
        <v>0.87625293899269863</v>
      </c>
      <c r="F65" s="104">
        <f>IF(ISBLANK('Distribución estado nutricional'!F$14),0.97,(0.97*'Distribución estado nutricional'!F$14/(1-0.97*'Distribución estado nutricional'!F$14))
/ ('Distribución estado nutricional'!F$14/(1-'Distribución estado nutricional'!F$14)))</f>
        <v>0.89739555722762776</v>
      </c>
      <c r="G65" s="104">
        <f>IF(ISBLANK('Distribución estado nutricional'!G$14),0.97,(0.97*'Distribución estado nutricional'!G$14/(1-0.97*'Distribución estado nutricional'!G$14))
/ ('Distribución estado nutricional'!G$14/(1-'Distribución estado nutricional'!G$14)))</f>
        <v>0.94348615096732857</v>
      </c>
      <c r="H65" s="104">
        <f>IF(ISBLANK('Distribución estado nutricional'!H$14),0.97,(0.97*'Distribución estado nutricional'!H$14/(1-0.97*'Distribución estado nutricional'!H$14))
/ ('Distribución estado nutricional'!H$14/(1-'Distribución estado nutricional'!H$14)))</f>
        <v>0.94456660322622354</v>
      </c>
      <c r="I65" s="104">
        <f>IF(ISBLANK('Distribución estado nutricional'!I$14),0.97,(0.97*'Distribución estado nutricional'!I$14/(1-0.97*'Distribución estado nutricional'!I$14))
/ ('Distribución estado nutricional'!I$14/(1-'Distribución estado nutricional'!I$14)))</f>
        <v>0.94703483342455097</v>
      </c>
      <c r="J65" s="104">
        <f>IF(ISBLANK('Distribución estado nutricional'!J$14),0.97,(0.97*'Distribución estado nutricional'!J$14/(1-0.97*'Distribución estado nutricional'!J$14))
/ ('Distribución estado nutricional'!J$14/(1-'Distribución estado nutricional'!J$14)))</f>
        <v>0.94827497025810792</v>
      </c>
      <c r="K65" s="104">
        <f>IF(ISBLANK('Distribución estado nutricional'!K$14),0.97,(0.97*'Distribución estado nutricional'!K$14/(1-0.97*'Distribución estado nutricional'!K$14))
/ ('Distribución estado nutricional'!K$14/(1-'Distribución estado nutricional'!K$14)))</f>
        <v>0.94748450792983951</v>
      </c>
      <c r="L65" s="104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104">
        <f>IF(ISBLANK('Distribución estado nutricional'!M$14),0.97,(0.97*'Distribución estado nutricional'!M$14/(1-0.97*'Distribución estado nutricional'!M$14))
/ ('Distribución estado nutricional'!M$14/(1-'Distribución estado nutricional'!M$14)))</f>
        <v>0.94703483342455097</v>
      </c>
      <c r="N65" s="104">
        <f>IF(ISBLANK('Distribución estado nutricional'!N$14),0.97,(0.97*'Distribución estado nutricional'!N$14/(1-0.97*'Distribución estado nutricional'!N$14))
/ ('Distribución estado nutricional'!N$14/(1-'Distribución estado nutricional'!N$14)))</f>
        <v>0.94827497025810792</v>
      </c>
      <c r="O65" s="104">
        <f>IF(ISBLANK('Distribución estado nutricional'!O$14),0.97,(0.97*'Distribución estado nutricional'!O$14/(1-0.97*'Distribución estado nutricional'!O$14))
/ ('Distribución estado nutricional'!O$14/(1-'Distribución estado nutricional'!O$14)))</f>
        <v>0.94748450792983951</v>
      </c>
    </row>
    <row r="66" spans="2:15" x14ac:dyDescent="0.25">
      <c r="B66" s="72" t="s">
        <v>173</v>
      </c>
      <c r="C66" s="104">
        <f t="shared" si="7"/>
        <v>1</v>
      </c>
      <c r="D66" s="104">
        <f t="shared" si="7"/>
        <v>1</v>
      </c>
      <c r="E66" s="104">
        <f t="shared" si="7"/>
        <v>1</v>
      </c>
      <c r="F66" s="104">
        <f t="shared" si="7"/>
        <v>1</v>
      </c>
      <c r="G66" s="104">
        <f t="shared" si="7"/>
        <v>1</v>
      </c>
      <c r="H66" s="104">
        <f t="shared" si="7"/>
        <v>1</v>
      </c>
      <c r="I66" s="104">
        <f t="shared" si="7"/>
        <v>1</v>
      </c>
      <c r="J66" s="104">
        <f t="shared" si="7"/>
        <v>1</v>
      </c>
      <c r="K66" s="104">
        <f t="shared" si="7"/>
        <v>1</v>
      </c>
      <c r="L66" s="104">
        <f t="shared" si="7"/>
        <v>1</v>
      </c>
      <c r="M66" s="104">
        <f t="shared" si="7"/>
        <v>1</v>
      </c>
      <c r="N66" s="104">
        <f t="shared" si="7"/>
        <v>1</v>
      </c>
      <c r="O66" s="104">
        <f t="shared" si="7"/>
        <v>1</v>
      </c>
    </row>
    <row r="67" spans="2:15" x14ac:dyDescent="0.25">
      <c r="B67" s="72" t="s">
        <v>181</v>
      </c>
      <c r="C67" s="104">
        <f t="shared" si="7"/>
        <v>1</v>
      </c>
      <c r="D67" s="104">
        <f t="shared" si="7"/>
        <v>1</v>
      </c>
      <c r="E67" s="104">
        <f>IF(ISBLANK('Distribución estado nutricional'!E$14),0.92,(0.92*'Distribución estado nutricional'!E$14/(1-0.92*'Distribución estado nutricional'!E$14))
/ ('Distribución estado nutricional'!E$14/(1-'Distribución estado nutricional'!E$14)))</f>
        <v>0.71578797783146231</v>
      </c>
      <c r="F67" s="104">
        <f>IF(ISBLANK('Distribución estado nutricional'!F$14),0.92,(0.92*'Distribución estado nutricional'!F$14/(1-0.92*'Distribución estado nutricional'!F$14))
/ ('Distribución estado nutricional'!F$14/(1-'Distribución estado nutricional'!F$14)))</f>
        <v>0.75673538891929704</v>
      </c>
      <c r="G67" s="104">
        <f>IF(ISBLANK('Distribución estado nutricional'!G$14),0.92,(0.92*'Distribución estado nutricional'!G$14/(1-0.92*'Distribución estado nutricional'!G$14))
/ ('Distribución estado nutricional'!G$14/(1-'Distribución estado nutricional'!G$14)))</f>
        <v>0.85586278136786231</v>
      </c>
      <c r="H67" s="104">
        <f>IF(ISBLANK('Distribución estado nutricional'!H$14),0.92,(0.92*'Distribución estado nutricional'!H$14/(1-0.92*'Distribución estado nutricional'!H$14))
/ ('Distribución estado nutricional'!H$14/(1-'Distribución estado nutricional'!H$14)))</f>
        <v>0.85836697117767868</v>
      </c>
      <c r="I67" s="104">
        <f>IF(ISBLANK('Distribución estado nutricional'!I$14),0.92,(0.92*'Distribución estado nutricional'!I$14/(1-0.92*'Distribución estado nutricional'!I$14))
/ ('Distribución estado nutricional'!I$14/(1-'Distribución estado nutricional'!I$14)))</f>
        <v>0.86412120388613367</v>
      </c>
      <c r="J67" s="104">
        <f>IF(ISBLANK('Distribución estado nutricional'!J$14),0.92,(0.92*'Distribución estado nutricional'!J$14/(1-0.92*'Distribución estado nutricional'!J$14))
/ ('Distribución estado nutricional'!J$14/(1-'Distribución estado nutricional'!J$14)))</f>
        <v>0.86703011767834581</v>
      </c>
      <c r="K67" s="104">
        <f>IF(ISBLANK('Distribución estado nutricional'!K$14),0.92,(0.92*'Distribución estado nutricional'!K$14/(1-0.92*'Distribución estado nutricional'!K$14))
/ ('Distribución estado nutricional'!K$14/(1-'Distribución estado nutricional'!K$14)))</f>
        <v>0.86517459889443182</v>
      </c>
      <c r="L67" s="104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104">
        <f>IF(ISBLANK('Distribución estado nutricional'!M$14),0.92,(0.92*'Distribución estado nutricional'!M$14/(1-0.92*'Distribución estado nutricional'!M$14))
/ ('Distribución estado nutricional'!M$14/(1-'Distribución estado nutricional'!M$14)))</f>
        <v>0.86412120388613367</v>
      </c>
      <c r="N67" s="104">
        <f>IF(ISBLANK('Distribución estado nutricional'!N$14),0.92,(0.92*'Distribución estado nutricional'!N$14/(1-0.92*'Distribución estado nutricional'!N$14))
/ ('Distribución estado nutricional'!N$14/(1-'Distribución estado nutricional'!N$14)))</f>
        <v>0.86703011767834581</v>
      </c>
      <c r="O67" s="104">
        <f>IF(ISBLANK('Distribución estado nutricional'!O$14),0.92,(0.92*'Distribución estado nutricional'!O$14/(1-0.92*'Distribución estado nutricional'!O$14))
/ ('Distribución estado nutricional'!O$14/(1-'Distribución estado nutricional'!O$14)))</f>
        <v>0.86517459889443182</v>
      </c>
    </row>
  </sheetData>
  <sheetProtection algorithmName="SHA-512" hashValue="mxCYYocPJk2956h9Z+Q5EYBOmHECb12krCdK/vGAiJ45dI5Ko2WRsPeyiKEgf2CbvO5lbrta0A0PBTUdwqhkEA==" saltValue="/KjqerfMUCrKbsura+zfg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333</v>
      </c>
    </row>
    <row r="3" spans="1:7" x14ac:dyDescent="0.25">
      <c r="B3" s="45" t="s">
        <v>164</v>
      </c>
      <c r="C3" s="104">
        <v>1</v>
      </c>
      <c r="D3" s="104">
        <f>IF(ISBLANK('Distribución estado nutricional'!D$11),0.86,(0.86*'Distribución estado nutricional'!D$11/(1-0.86*'Distribución estado nutricional'!D$11))
/ ('Distribución estado nutricional'!D$11/(1-'Distribución estado nutricional'!D$11)))</f>
        <v>0.85501242750621365</v>
      </c>
      <c r="E3" s="104">
        <f>IF(ISBLANK('Distribución estado nutricional'!E$11),0.86,(0.86*'Distribución estado nutricional'!E$11/(1-0.86*'Distribución estado nutricional'!E$11))
/ ('Distribución estado nutricional'!E$11/(1-'Distribución estado nutricional'!E$11)))</f>
        <v>0.85808073922946126</v>
      </c>
      <c r="F3" s="104">
        <f>IF(ISBLANK('Distribución estado nutricional'!F$11),0.86,(0.86*'Distribución estado nutricional'!F$11/(1-0.86*'Distribución estado nutricional'!F$11))
/ ('Distribución estado nutricional'!F$11/(1-'Distribución estado nutricional'!F$11)))</f>
        <v>0.85877386651825993</v>
      </c>
      <c r="G3" s="104">
        <f>IF(ISBLANK('Distribución estado nutricional'!G$11),0.86,(0.86*'Distribución estado nutricional'!G$11/(1-0.86*'Distribución estado nutricional'!G$11))
/ ('Distribución estado nutricional'!G$11/(1-'Distribución estado nutricional'!G$11)))</f>
        <v>0.85911132126749401</v>
      </c>
    </row>
    <row r="4" spans="1:7" ht="13" x14ac:dyDescent="0.3">
      <c r="A4" s="29" t="s">
        <v>330</v>
      </c>
      <c r="B4" s="45"/>
      <c r="C4" s="97"/>
      <c r="D4" s="97"/>
      <c r="E4" s="97"/>
      <c r="F4" s="97"/>
      <c r="G4" s="97"/>
    </row>
    <row r="5" spans="1:7" x14ac:dyDescent="0.25">
      <c r="B5" s="72" t="s">
        <v>162</v>
      </c>
      <c r="C5" s="104">
        <v>1</v>
      </c>
      <c r="D5" s="104">
        <f>IF(ISBLANK('Distribución estado nutricional'!D$10),0.86,(0.86*'Distribución estado nutricional'!D$10/(1-0.86*'Distribución estado nutricional'!D$10))
/ ('Distribución estado nutricional'!D$10/(1-'Distribución estado nutricional'!D$10)))</f>
        <v>0.85318176097990694</v>
      </c>
      <c r="E5" s="104">
        <f>IF(ISBLANK('Distribución estado nutricional'!E$10),0.86,(0.86*'Distribución estado nutricional'!E$10/(1-0.86*'Distribución estado nutricional'!E$10))
/ ('Distribución estado nutricional'!E$10/(1-'Distribución estado nutricional'!E$10)))</f>
        <v>0.85317877313988577</v>
      </c>
      <c r="F5" s="104">
        <f>IF(ISBLANK('Distribución estado nutricional'!F$10),0.86,(0.86*'Distribución estado nutricional'!F$10/(1-0.86*'Distribución estado nutricional'!F$10))
/ ('Distribución estado nutricional'!F$10/(1-'Distribución estado nutricional'!F$10)))</f>
        <v>0.8546826900993596</v>
      </c>
      <c r="G5" s="104">
        <f>IF(ISBLANK('Distribución estado nutricional'!G$10),0.86,(0.86*'Distribución estado nutricional'!G$10/(1-0.86*'Distribución estado nutricional'!G$10))
/ ('Distribución estado nutricional'!G$10/(1-'Distribución estado nutricional'!G$10)))</f>
        <v>0.85725874437876104</v>
      </c>
    </row>
    <row r="7" spans="1:7" s="106" customFormat="1" ht="13" x14ac:dyDescent="0.3">
      <c r="A7" s="106" t="s">
        <v>329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334</v>
      </c>
    </row>
    <row r="10" spans="1:7" x14ac:dyDescent="0.25">
      <c r="B10" s="45" t="s">
        <v>164</v>
      </c>
      <c r="C10" s="104">
        <f>C3*0.9</f>
        <v>0.9</v>
      </c>
      <c r="D10" s="104">
        <f t="shared" ref="D10:G10" si="0">D3*0.9</f>
        <v>0.76951118475559233</v>
      </c>
      <c r="E10" s="104">
        <f t="shared" si="0"/>
        <v>0.77227266530651517</v>
      </c>
      <c r="F10" s="104">
        <f t="shared" si="0"/>
        <v>0.77289647986643395</v>
      </c>
      <c r="G10" s="104">
        <f t="shared" si="0"/>
        <v>0.77320018914074462</v>
      </c>
    </row>
    <row r="11" spans="1:7" ht="13" x14ac:dyDescent="0.3">
      <c r="A11" s="29" t="s">
        <v>331</v>
      </c>
      <c r="B11" s="45"/>
      <c r="C11" s="97"/>
      <c r="D11" s="97"/>
      <c r="E11" s="97"/>
      <c r="F11" s="97"/>
      <c r="G11" s="97"/>
    </row>
    <row r="12" spans="1:7" x14ac:dyDescent="0.25">
      <c r="B12" s="72" t="s">
        <v>162</v>
      </c>
      <c r="C12" s="104">
        <f>C5*0.9</f>
        <v>0.9</v>
      </c>
      <c r="D12" s="104">
        <f t="shared" ref="D12:G12" si="1">D5*0.9</f>
        <v>0.76786358488191631</v>
      </c>
      <c r="E12" s="104">
        <f t="shared" si="1"/>
        <v>0.76786089582589723</v>
      </c>
      <c r="F12" s="104">
        <f t="shared" si="1"/>
        <v>0.76921442108942362</v>
      </c>
      <c r="G12" s="104">
        <f t="shared" si="1"/>
        <v>0.77153286994088499</v>
      </c>
    </row>
    <row r="14" spans="1:7" s="106" customFormat="1" ht="13" x14ac:dyDescent="0.3">
      <c r="A14" s="106" t="s">
        <v>336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335</v>
      </c>
    </row>
    <row r="17" spans="1:7" x14ac:dyDescent="0.25">
      <c r="B17" s="45" t="s">
        <v>164</v>
      </c>
      <c r="C17" s="104">
        <f>C3*1.05</f>
        <v>1.05</v>
      </c>
      <c r="D17" s="104">
        <f t="shared" ref="D17:G17" si="2">D3*1.05</f>
        <v>0.89776304888152436</v>
      </c>
      <c r="E17" s="104">
        <f t="shared" si="2"/>
        <v>0.90098477619093431</v>
      </c>
      <c r="F17" s="104">
        <f t="shared" si="2"/>
        <v>0.90171255984417298</v>
      </c>
      <c r="G17" s="104">
        <f t="shared" si="2"/>
        <v>0.90206688733086871</v>
      </c>
    </row>
    <row r="18" spans="1:7" ht="13" x14ac:dyDescent="0.3">
      <c r="A18" s="29" t="s">
        <v>332</v>
      </c>
      <c r="B18" s="45"/>
      <c r="C18" s="97"/>
      <c r="D18" s="97"/>
      <c r="E18" s="97"/>
      <c r="F18" s="97"/>
      <c r="G18" s="97"/>
    </row>
    <row r="19" spans="1:7" x14ac:dyDescent="0.25">
      <c r="B19" s="72" t="s">
        <v>162</v>
      </c>
      <c r="C19" s="104">
        <f>C5*1.05</f>
        <v>1.05</v>
      </c>
      <c r="D19" s="104">
        <f t="shared" ref="D19:G19" si="3">D5*1.05</f>
        <v>0.89584084902890238</v>
      </c>
      <c r="E19" s="104">
        <f t="shared" si="3"/>
        <v>0.8958377117968801</v>
      </c>
      <c r="F19" s="104">
        <f t="shared" si="3"/>
        <v>0.89741682460432759</v>
      </c>
      <c r="G19" s="104">
        <f t="shared" si="3"/>
        <v>0.90012168159769912</v>
      </c>
    </row>
  </sheetData>
  <sheetProtection algorithmName="SHA-512" hashValue="x1fvlnexdFNV9SZdEdJgpv70kUQuHCDQSsFKHE8aPJ7cO9GPahQYJWAoDPoH8fJAWMggXclg7PI8mk7sOifTfg==" saltValue="9GnFkUG7R0vZwgcpB1uF+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3" zoomScale="70" zoomScaleNormal="70" workbookViewId="0">
      <selection activeCell="G14" sqref="G14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5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339</v>
      </c>
      <c r="D3" s="104">
        <v>0</v>
      </c>
      <c r="E3" s="104">
        <v>0</v>
      </c>
      <c r="F3" s="104">
        <v>0.88</v>
      </c>
      <c r="G3" s="104">
        <v>0.88</v>
      </c>
      <c r="H3" s="104">
        <v>0.88</v>
      </c>
    </row>
    <row r="4" spans="1:8" x14ac:dyDescent="0.25">
      <c r="C4" s="39" t="s">
        <v>338</v>
      </c>
      <c r="D4" s="104">
        <v>0</v>
      </c>
      <c r="E4" s="104">
        <v>0</v>
      </c>
      <c r="F4" s="104">
        <v>0.85</v>
      </c>
      <c r="G4" s="104">
        <v>0.85</v>
      </c>
      <c r="H4" s="104">
        <v>0.85</v>
      </c>
    </row>
    <row r="5" spans="1:8" x14ac:dyDescent="0.25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338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3</v>
      </c>
      <c r="C7" s="39" t="s">
        <v>337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338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338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3</v>
      </c>
      <c r="C11" s="39" t="s">
        <v>337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338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338</v>
      </c>
      <c r="D14" s="104">
        <v>0</v>
      </c>
      <c r="E14" s="104">
        <v>0</v>
      </c>
      <c r="F14" s="104">
        <v>0.69</v>
      </c>
      <c r="G14" s="104">
        <v>0.69</v>
      </c>
      <c r="H14" s="104">
        <v>0</v>
      </c>
    </row>
    <row r="15" spans="1:8" x14ac:dyDescent="0.25">
      <c r="B15" s="39" t="s">
        <v>3</v>
      </c>
      <c r="C15" s="39" t="s">
        <v>337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338</v>
      </c>
      <c r="D16" s="104">
        <v>0</v>
      </c>
      <c r="E16" s="104">
        <v>0</v>
      </c>
      <c r="F16" s="104">
        <v>0.86</v>
      </c>
      <c r="G16" s="104">
        <v>0.86</v>
      </c>
      <c r="H16" s="104">
        <v>0</v>
      </c>
    </row>
    <row r="17" spans="1:8" x14ac:dyDescent="0.25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338</v>
      </c>
      <c r="D18" s="104">
        <v>0</v>
      </c>
      <c r="E18" s="104">
        <v>0</v>
      </c>
      <c r="F18" s="104">
        <v>0.32</v>
      </c>
      <c r="G18" s="104">
        <v>0.32</v>
      </c>
      <c r="H18" s="104">
        <v>0.32</v>
      </c>
    </row>
    <row r="19" spans="1:8" x14ac:dyDescent="0.25">
      <c r="B19" s="39" t="s">
        <v>3</v>
      </c>
      <c r="C19" s="39" t="s">
        <v>337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338</v>
      </c>
      <c r="D20" s="104">
        <v>0</v>
      </c>
      <c r="E20" s="104">
        <v>0</v>
      </c>
      <c r="F20" s="104">
        <v>0.4</v>
      </c>
      <c r="G20" s="104">
        <v>0.4</v>
      </c>
      <c r="H20" s="104">
        <v>0.4</v>
      </c>
    </row>
    <row r="21" spans="1:8" x14ac:dyDescent="0.25">
      <c r="A21" s="39" t="s">
        <v>173</v>
      </c>
      <c r="B21" s="39" t="s">
        <v>92</v>
      </c>
      <c r="C21" s="39" t="s">
        <v>337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339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171</v>
      </c>
      <c r="B23" s="39" t="s">
        <v>92</v>
      </c>
      <c r="C23" s="39" t="s">
        <v>337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339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172</v>
      </c>
      <c r="B25" s="39" t="s">
        <v>92</v>
      </c>
      <c r="C25" s="39" t="s">
        <v>337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339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203</v>
      </c>
      <c r="B42" s="39" t="s">
        <v>84</v>
      </c>
      <c r="C42" s="39" t="s">
        <v>337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339</v>
      </c>
      <c r="D43" s="104">
        <v>0.95</v>
      </c>
      <c r="E43" s="104">
        <v>0.95</v>
      </c>
      <c r="F43" s="104">
        <v>0.95</v>
      </c>
      <c r="G43" s="104">
        <v>0.95</v>
      </c>
      <c r="H43" s="104">
        <v>0.95</v>
      </c>
    </row>
    <row r="44" spans="1:8" x14ac:dyDescent="0.25">
      <c r="C44" s="39" t="s">
        <v>338</v>
      </c>
      <c r="D44" s="104">
        <v>0.91</v>
      </c>
      <c r="E44" s="104">
        <v>0.91</v>
      </c>
      <c r="F44" s="104">
        <v>0.91</v>
      </c>
      <c r="G44" s="104">
        <v>0.91</v>
      </c>
      <c r="H44" s="104">
        <v>0.91</v>
      </c>
    </row>
    <row r="45" spans="1:8" x14ac:dyDescent="0.25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339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338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339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329</v>
      </c>
      <c r="B55" s="111"/>
      <c r="C55" s="111"/>
    </row>
    <row r="56" spans="1:8" ht="13" x14ac:dyDescent="0.3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5">
      <c r="A57" s="39" t="s">
        <v>196</v>
      </c>
      <c r="B57" s="39" t="s">
        <v>84</v>
      </c>
      <c r="C57" s="39" t="s">
        <v>337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339</v>
      </c>
      <c r="D58" s="104">
        <f t="shared" ref="D58:H73" si="1">IF($C3="Affected fraction",D3,IF(D3=1,1,D3*0.9))</f>
        <v>0</v>
      </c>
      <c r="E58" s="104">
        <f t="shared" si="1"/>
        <v>0</v>
      </c>
      <c r="F58" s="104">
        <v>0.79</v>
      </c>
      <c r="G58" s="104">
        <v>0.79</v>
      </c>
      <c r="H58" s="104">
        <v>0.79</v>
      </c>
    </row>
    <row r="59" spans="1:8" x14ac:dyDescent="0.25">
      <c r="C59" s="39" t="s">
        <v>338</v>
      </c>
      <c r="D59" s="104">
        <f t="shared" si="1"/>
        <v>0</v>
      </c>
      <c r="E59" s="104">
        <f t="shared" si="1"/>
        <v>0</v>
      </c>
      <c r="F59" s="104">
        <v>0.82</v>
      </c>
      <c r="G59" s="104">
        <v>0.82</v>
      </c>
      <c r="H59" s="104">
        <v>0.82</v>
      </c>
    </row>
    <row r="60" spans="1:8" x14ac:dyDescent="0.25">
      <c r="A60" s="39" t="s">
        <v>193</v>
      </c>
      <c r="B60" s="39" t="s">
        <v>207</v>
      </c>
      <c r="C60" s="39" t="s">
        <v>337</v>
      </c>
      <c r="D60" s="104">
        <f t="shared" si="1"/>
        <v>0</v>
      </c>
      <c r="E60" s="104">
        <f t="shared" si="1"/>
        <v>0</v>
      </c>
      <c r="F60" s="104">
        <f t="shared" si="1"/>
        <v>1</v>
      </c>
      <c r="G60" s="104">
        <f t="shared" si="1"/>
        <v>1</v>
      </c>
      <c r="H60" s="104">
        <f t="shared" si="1"/>
        <v>0</v>
      </c>
    </row>
    <row r="61" spans="1:8" x14ac:dyDescent="0.25">
      <c r="C61" s="39" t="s">
        <v>338</v>
      </c>
      <c r="D61" s="104">
        <f t="shared" si="1"/>
        <v>0</v>
      </c>
      <c r="E61" s="104">
        <f t="shared" si="1"/>
        <v>0</v>
      </c>
      <c r="F61" s="104">
        <f t="shared" si="1"/>
        <v>0</v>
      </c>
      <c r="G61" s="104">
        <f t="shared" si="1"/>
        <v>0</v>
      </c>
      <c r="H61" s="104">
        <f t="shared" si="1"/>
        <v>0</v>
      </c>
    </row>
    <row r="62" spans="1:8" x14ac:dyDescent="0.25">
      <c r="B62" s="39" t="s">
        <v>3</v>
      </c>
      <c r="C62" s="39" t="s">
        <v>337</v>
      </c>
      <c r="D62" s="104">
        <f t="shared" si="1"/>
        <v>0</v>
      </c>
      <c r="E62" s="104">
        <f t="shared" si="1"/>
        <v>0</v>
      </c>
      <c r="F62" s="104">
        <f t="shared" si="1"/>
        <v>1</v>
      </c>
      <c r="G62" s="104">
        <f t="shared" si="1"/>
        <v>1</v>
      </c>
      <c r="H62" s="104">
        <f t="shared" si="1"/>
        <v>0</v>
      </c>
    </row>
    <row r="63" spans="1:8" x14ac:dyDescent="0.25">
      <c r="C63" s="39" t="s">
        <v>338</v>
      </c>
      <c r="D63" s="104">
        <f t="shared" si="1"/>
        <v>0</v>
      </c>
      <c r="E63" s="104">
        <f t="shared" si="1"/>
        <v>0</v>
      </c>
      <c r="F63" s="104">
        <f t="shared" si="1"/>
        <v>0</v>
      </c>
      <c r="G63" s="104">
        <f t="shared" si="1"/>
        <v>0</v>
      </c>
      <c r="H63" s="104">
        <f t="shared" si="1"/>
        <v>0</v>
      </c>
    </row>
    <row r="64" spans="1:8" x14ac:dyDescent="0.25">
      <c r="A64" s="39" t="s">
        <v>184</v>
      </c>
      <c r="B64" s="39" t="s">
        <v>207</v>
      </c>
      <c r="C64" s="39" t="s">
        <v>337</v>
      </c>
      <c r="D64" s="104">
        <f t="shared" si="1"/>
        <v>0</v>
      </c>
      <c r="E64" s="104">
        <f t="shared" si="1"/>
        <v>0</v>
      </c>
      <c r="F64" s="104">
        <f t="shared" si="1"/>
        <v>1</v>
      </c>
      <c r="G64" s="104">
        <f t="shared" si="1"/>
        <v>1</v>
      </c>
      <c r="H64" s="104">
        <f t="shared" si="1"/>
        <v>0</v>
      </c>
    </row>
    <row r="65" spans="1:8" x14ac:dyDescent="0.25">
      <c r="C65" s="39" t="s">
        <v>338</v>
      </c>
      <c r="D65" s="104">
        <f t="shared" si="1"/>
        <v>0</v>
      </c>
      <c r="E65" s="104">
        <f t="shared" si="1"/>
        <v>0</v>
      </c>
      <c r="F65" s="104">
        <f t="shared" si="1"/>
        <v>0</v>
      </c>
      <c r="G65" s="104">
        <f t="shared" si="1"/>
        <v>0</v>
      </c>
      <c r="H65" s="104">
        <f t="shared" si="1"/>
        <v>0</v>
      </c>
    </row>
    <row r="66" spans="1:8" x14ac:dyDescent="0.25">
      <c r="B66" s="39" t="s">
        <v>3</v>
      </c>
      <c r="C66" s="39" t="s">
        <v>337</v>
      </c>
      <c r="D66" s="104">
        <f t="shared" si="1"/>
        <v>0</v>
      </c>
      <c r="E66" s="104">
        <f t="shared" si="1"/>
        <v>0</v>
      </c>
      <c r="F66" s="104">
        <f t="shared" si="1"/>
        <v>1</v>
      </c>
      <c r="G66" s="104">
        <f t="shared" si="1"/>
        <v>1</v>
      </c>
      <c r="H66" s="104">
        <f t="shared" si="1"/>
        <v>0</v>
      </c>
    </row>
    <row r="67" spans="1:8" x14ac:dyDescent="0.25">
      <c r="C67" s="39" t="s">
        <v>338</v>
      </c>
      <c r="D67" s="104">
        <f t="shared" si="1"/>
        <v>0</v>
      </c>
      <c r="E67" s="104">
        <f t="shared" si="1"/>
        <v>0</v>
      </c>
      <c r="F67" s="104">
        <f t="shared" si="1"/>
        <v>0</v>
      </c>
      <c r="G67" s="104">
        <f t="shared" si="1"/>
        <v>0</v>
      </c>
      <c r="H67" s="104">
        <f t="shared" si="1"/>
        <v>0</v>
      </c>
    </row>
    <row r="68" spans="1:8" x14ac:dyDescent="0.25">
      <c r="A68" s="39" t="s">
        <v>204</v>
      </c>
      <c r="B68" s="39" t="s">
        <v>207</v>
      </c>
      <c r="C68" s="39" t="s">
        <v>337</v>
      </c>
      <c r="D68" s="104">
        <f t="shared" si="1"/>
        <v>0</v>
      </c>
      <c r="E68" s="104">
        <f t="shared" si="1"/>
        <v>0</v>
      </c>
      <c r="F68" s="104">
        <f t="shared" si="1"/>
        <v>1</v>
      </c>
      <c r="G68" s="104">
        <f t="shared" si="1"/>
        <v>1</v>
      </c>
      <c r="H68" s="104">
        <f t="shared" si="1"/>
        <v>0</v>
      </c>
    </row>
    <row r="69" spans="1:8" x14ac:dyDescent="0.25">
      <c r="C69" s="39" t="s">
        <v>338</v>
      </c>
      <c r="D69" s="104">
        <f t="shared" si="1"/>
        <v>0</v>
      </c>
      <c r="E69" s="104">
        <f>IF($C14="Affected fraction",E14,IF(E14=1,1,E14*0.9))</f>
        <v>0</v>
      </c>
      <c r="F69" s="104">
        <v>0.55000000000000004</v>
      </c>
      <c r="G69" s="104">
        <v>0.55000000000000004</v>
      </c>
      <c r="H69" s="104">
        <f t="shared" si="1"/>
        <v>0</v>
      </c>
    </row>
    <row r="70" spans="1:8" x14ac:dyDescent="0.25">
      <c r="B70" s="39" t="s">
        <v>3</v>
      </c>
      <c r="C70" s="39" t="s">
        <v>337</v>
      </c>
      <c r="D70" s="104">
        <f t="shared" si="1"/>
        <v>0</v>
      </c>
      <c r="E70" s="104">
        <f t="shared" si="1"/>
        <v>0</v>
      </c>
      <c r="F70" s="104">
        <f t="shared" si="1"/>
        <v>1</v>
      </c>
      <c r="G70" s="104">
        <f t="shared" si="1"/>
        <v>1</v>
      </c>
      <c r="H70" s="104">
        <f t="shared" si="1"/>
        <v>0</v>
      </c>
    </row>
    <row r="71" spans="1:8" x14ac:dyDescent="0.25">
      <c r="C71" s="39" t="s">
        <v>338</v>
      </c>
      <c r="D71" s="104">
        <f t="shared" si="1"/>
        <v>0</v>
      </c>
      <c r="E71" s="104">
        <f t="shared" si="1"/>
        <v>0</v>
      </c>
      <c r="F71" s="104">
        <v>0.8</v>
      </c>
      <c r="G71" s="104">
        <v>0.8</v>
      </c>
      <c r="H71" s="104">
        <f t="shared" si="1"/>
        <v>0</v>
      </c>
    </row>
    <row r="72" spans="1:8" x14ac:dyDescent="0.25">
      <c r="A72" s="39" t="s">
        <v>167</v>
      </c>
      <c r="B72" s="39" t="s">
        <v>207</v>
      </c>
      <c r="C72" s="39" t="s">
        <v>337</v>
      </c>
      <c r="D72" s="104">
        <f t="shared" si="1"/>
        <v>0</v>
      </c>
      <c r="E72" s="104">
        <f t="shared" si="1"/>
        <v>0</v>
      </c>
      <c r="F72" s="104">
        <f t="shared" si="1"/>
        <v>1</v>
      </c>
      <c r="G72" s="104">
        <f t="shared" si="1"/>
        <v>1</v>
      </c>
      <c r="H72" s="104">
        <f t="shared" si="1"/>
        <v>1</v>
      </c>
    </row>
    <row r="73" spans="1:8" x14ac:dyDescent="0.25">
      <c r="C73" s="39" t="s">
        <v>338</v>
      </c>
      <c r="D73" s="104">
        <f t="shared" si="1"/>
        <v>0</v>
      </c>
      <c r="E73" s="104">
        <f t="shared" si="1"/>
        <v>0</v>
      </c>
      <c r="F73" s="104">
        <f t="shared" si="1"/>
        <v>0.28800000000000003</v>
      </c>
      <c r="G73" s="104">
        <f t="shared" si="1"/>
        <v>0.28800000000000003</v>
      </c>
      <c r="H73" s="104">
        <f t="shared" si="1"/>
        <v>0.28800000000000003</v>
      </c>
    </row>
    <row r="74" spans="1:8" x14ac:dyDescent="0.25">
      <c r="B74" s="39" t="s">
        <v>3</v>
      </c>
      <c r="C74" s="39" t="s">
        <v>337</v>
      </c>
      <c r="D74" s="104">
        <f t="shared" ref="D74:H89" si="2">IF($C19="Affected fraction",D19,IF(D19=1,1,D19*0.9))</f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338</v>
      </c>
      <c r="D75" s="104">
        <f t="shared" si="2"/>
        <v>0</v>
      </c>
      <c r="E75" s="104">
        <f t="shared" si="2"/>
        <v>0</v>
      </c>
      <c r="F75" s="104">
        <f t="shared" si="2"/>
        <v>0.36000000000000004</v>
      </c>
      <c r="G75" s="104">
        <f t="shared" si="2"/>
        <v>0.36000000000000004</v>
      </c>
      <c r="H75" s="104">
        <f t="shared" si="2"/>
        <v>0.36000000000000004</v>
      </c>
    </row>
    <row r="76" spans="1:8" x14ac:dyDescent="0.25">
      <c r="A76" s="39" t="s">
        <v>173</v>
      </c>
      <c r="B76" s="39" t="s">
        <v>92</v>
      </c>
      <c r="C76" s="39" t="s">
        <v>337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339</v>
      </c>
      <c r="D77" s="104">
        <f t="shared" si="2"/>
        <v>0.11700000000000001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171</v>
      </c>
      <c r="B78" s="39" t="s">
        <v>92</v>
      </c>
      <c r="C78" s="39" t="s">
        <v>337</v>
      </c>
      <c r="D78" s="104">
        <f t="shared" si="2"/>
        <v>1</v>
      </c>
      <c r="E78" s="104">
        <f t="shared" si="2"/>
        <v>0</v>
      </c>
      <c r="F78" s="104">
        <f t="shared" si="2"/>
        <v>0</v>
      </c>
      <c r="G78" s="104">
        <f t="shared" si="2"/>
        <v>0</v>
      </c>
      <c r="H78" s="104">
        <f t="shared" si="2"/>
        <v>0</v>
      </c>
    </row>
    <row r="79" spans="1:8" x14ac:dyDescent="0.25">
      <c r="C79" s="39" t="s">
        <v>339</v>
      </c>
      <c r="D79" s="104">
        <f t="shared" si="2"/>
        <v>0.11700000000000001</v>
      </c>
      <c r="E79" s="104">
        <f t="shared" si="2"/>
        <v>0</v>
      </c>
      <c r="F79" s="104">
        <f t="shared" si="2"/>
        <v>0</v>
      </c>
      <c r="G79" s="104">
        <f t="shared" si="2"/>
        <v>0</v>
      </c>
      <c r="H79" s="104">
        <f t="shared" si="2"/>
        <v>0</v>
      </c>
    </row>
    <row r="80" spans="1:8" x14ac:dyDescent="0.25">
      <c r="A80" s="39" t="s">
        <v>172</v>
      </c>
      <c r="B80" s="39" t="s">
        <v>92</v>
      </c>
      <c r="C80" s="39" t="s">
        <v>337</v>
      </c>
      <c r="D80" s="104">
        <f t="shared" si="2"/>
        <v>1</v>
      </c>
      <c r="E80" s="104">
        <f t="shared" si="2"/>
        <v>0</v>
      </c>
      <c r="F80" s="104">
        <f t="shared" si="2"/>
        <v>0</v>
      </c>
      <c r="G80" s="104">
        <f t="shared" si="2"/>
        <v>0</v>
      </c>
      <c r="H80" s="104">
        <f t="shared" si="2"/>
        <v>0</v>
      </c>
    </row>
    <row r="81" spans="1:8" x14ac:dyDescent="0.25">
      <c r="C81" s="39" t="s">
        <v>339</v>
      </c>
      <c r="D81" s="104">
        <f t="shared" si="2"/>
        <v>0.11700000000000001</v>
      </c>
      <c r="E81" s="104">
        <f t="shared" si="2"/>
        <v>0</v>
      </c>
      <c r="F81" s="104">
        <f t="shared" si="2"/>
        <v>0</v>
      </c>
      <c r="G81" s="104">
        <f t="shared" si="2"/>
        <v>0</v>
      </c>
      <c r="H81" s="104">
        <f t="shared" si="2"/>
        <v>0</v>
      </c>
    </row>
    <row r="82" spans="1:8" x14ac:dyDescent="0.25">
      <c r="A82" s="39" t="s">
        <v>200</v>
      </c>
      <c r="B82" s="39" t="s">
        <v>84</v>
      </c>
      <c r="C82" s="39" t="s">
        <v>337</v>
      </c>
      <c r="D82" s="104">
        <f t="shared" si="2"/>
        <v>1</v>
      </c>
      <c r="E82" s="104">
        <f t="shared" si="2"/>
        <v>1</v>
      </c>
      <c r="F82" s="104">
        <f t="shared" si="2"/>
        <v>1</v>
      </c>
      <c r="G82" s="104">
        <f t="shared" si="2"/>
        <v>1</v>
      </c>
      <c r="H82" s="104">
        <f t="shared" si="2"/>
        <v>1</v>
      </c>
    </row>
    <row r="83" spans="1:8" x14ac:dyDescent="0.25">
      <c r="C83" s="39" t="s">
        <v>339</v>
      </c>
      <c r="D83" s="104">
        <f t="shared" si="2"/>
        <v>0</v>
      </c>
      <c r="E83" s="104">
        <f t="shared" si="2"/>
        <v>0</v>
      </c>
      <c r="F83" s="104">
        <f t="shared" si="2"/>
        <v>0</v>
      </c>
      <c r="G83" s="104">
        <f t="shared" si="2"/>
        <v>0</v>
      </c>
      <c r="H83" s="104">
        <f t="shared" si="2"/>
        <v>0</v>
      </c>
    </row>
    <row r="84" spans="1:8" x14ac:dyDescent="0.25">
      <c r="C84" s="39" t="s">
        <v>338</v>
      </c>
      <c r="D84" s="104">
        <f t="shared" si="2"/>
        <v>0</v>
      </c>
      <c r="E84" s="104">
        <f t="shared" si="2"/>
        <v>0</v>
      </c>
      <c r="F84" s="104">
        <f t="shared" si="2"/>
        <v>0</v>
      </c>
      <c r="G84" s="104">
        <f t="shared" si="2"/>
        <v>0</v>
      </c>
      <c r="H84" s="104">
        <f t="shared" si="2"/>
        <v>0</v>
      </c>
    </row>
    <row r="85" spans="1:8" x14ac:dyDescent="0.25">
      <c r="A85" s="39" t="s">
        <v>201</v>
      </c>
      <c r="B85" s="39" t="s">
        <v>84</v>
      </c>
      <c r="C85" s="39" t="s">
        <v>337</v>
      </c>
      <c r="D85" s="104">
        <f t="shared" si="2"/>
        <v>1</v>
      </c>
      <c r="E85" s="104">
        <f t="shared" si="2"/>
        <v>1</v>
      </c>
      <c r="F85" s="104">
        <f t="shared" si="2"/>
        <v>1</v>
      </c>
      <c r="G85" s="104">
        <f t="shared" si="2"/>
        <v>1</v>
      </c>
      <c r="H85" s="104">
        <f t="shared" si="2"/>
        <v>1</v>
      </c>
    </row>
    <row r="86" spans="1:8" x14ac:dyDescent="0.25">
      <c r="C86" s="39" t="s">
        <v>339</v>
      </c>
      <c r="D86" s="104">
        <f t="shared" si="2"/>
        <v>0</v>
      </c>
      <c r="E86" s="104">
        <f t="shared" si="2"/>
        <v>0</v>
      </c>
      <c r="F86" s="104">
        <f t="shared" si="2"/>
        <v>0</v>
      </c>
      <c r="G86" s="104">
        <f t="shared" si="2"/>
        <v>0</v>
      </c>
      <c r="H86" s="104">
        <f t="shared" si="2"/>
        <v>0</v>
      </c>
    </row>
    <row r="87" spans="1:8" x14ac:dyDescent="0.25">
      <c r="C87" s="39" t="s">
        <v>338</v>
      </c>
      <c r="D87" s="104">
        <f t="shared" si="2"/>
        <v>0</v>
      </c>
      <c r="E87" s="104">
        <f t="shared" si="2"/>
        <v>0</v>
      </c>
      <c r="F87" s="104">
        <f t="shared" si="2"/>
        <v>0</v>
      </c>
      <c r="G87" s="104">
        <f t="shared" si="2"/>
        <v>0</v>
      </c>
      <c r="H87" s="104">
        <f t="shared" si="2"/>
        <v>0</v>
      </c>
    </row>
    <row r="88" spans="1:8" x14ac:dyDescent="0.25">
      <c r="A88" s="39" t="s">
        <v>199</v>
      </c>
      <c r="B88" s="39" t="s">
        <v>84</v>
      </c>
      <c r="C88" s="39" t="s">
        <v>337</v>
      </c>
      <c r="D88" s="104">
        <f t="shared" si="2"/>
        <v>1</v>
      </c>
      <c r="E88" s="104">
        <f t="shared" si="2"/>
        <v>1</v>
      </c>
      <c r="F88" s="104">
        <f t="shared" si="2"/>
        <v>1</v>
      </c>
      <c r="G88" s="104">
        <f t="shared" si="2"/>
        <v>1</v>
      </c>
      <c r="H88" s="104">
        <f t="shared" si="2"/>
        <v>1</v>
      </c>
    </row>
    <row r="89" spans="1:8" x14ac:dyDescent="0.25">
      <c r="C89" s="39" t="s">
        <v>339</v>
      </c>
      <c r="D89" s="104">
        <f t="shared" si="2"/>
        <v>0</v>
      </c>
      <c r="E89" s="104">
        <f t="shared" si="2"/>
        <v>0</v>
      </c>
      <c r="F89" s="104">
        <f t="shared" si="2"/>
        <v>0</v>
      </c>
      <c r="G89" s="104">
        <f t="shared" si="2"/>
        <v>0</v>
      </c>
      <c r="H89" s="104">
        <f t="shared" si="2"/>
        <v>0</v>
      </c>
    </row>
    <row r="90" spans="1:8" x14ac:dyDescent="0.25">
      <c r="C90" s="39" t="s">
        <v>338</v>
      </c>
      <c r="D90" s="104">
        <f t="shared" ref="D90:H105" si="3">IF($C35="Affected fraction",D35,IF(D35=1,1,D35*0.9))</f>
        <v>0</v>
      </c>
      <c r="E90" s="104">
        <f t="shared" si="3"/>
        <v>0</v>
      </c>
      <c r="F90" s="104">
        <f t="shared" si="3"/>
        <v>0</v>
      </c>
      <c r="G90" s="104">
        <f t="shared" si="3"/>
        <v>0</v>
      </c>
      <c r="H90" s="104">
        <f t="shared" si="3"/>
        <v>0</v>
      </c>
    </row>
    <row r="91" spans="1:8" x14ac:dyDescent="0.25">
      <c r="A91" s="39" t="s">
        <v>198</v>
      </c>
      <c r="B91" s="39" t="s">
        <v>84</v>
      </c>
      <c r="C91" s="39" t="s">
        <v>337</v>
      </c>
      <c r="D91" s="104">
        <f t="shared" si="3"/>
        <v>1</v>
      </c>
      <c r="E91" s="104">
        <f t="shared" si="3"/>
        <v>1</v>
      </c>
      <c r="F91" s="104">
        <f t="shared" si="3"/>
        <v>1</v>
      </c>
      <c r="G91" s="104">
        <f t="shared" si="3"/>
        <v>1</v>
      </c>
      <c r="H91" s="104">
        <f t="shared" si="3"/>
        <v>1</v>
      </c>
    </row>
    <row r="92" spans="1:8" x14ac:dyDescent="0.25">
      <c r="C92" s="39" t="s">
        <v>339</v>
      </c>
      <c r="D92" s="104">
        <f t="shared" si="3"/>
        <v>0</v>
      </c>
      <c r="E92" s="104">
        <f t="shared" si="3"/>
        <v>0</v>
      </c>
      <c r="F92" s="104">
        <f t="shared" si="3"/>
        <v>0</v>
      </c>
      <c r="G92" s="104">
        <f t="shared" si="3"/>
        <v>0</v>
      </c>
      <c r="H92" s="104">
        <f t="shared" si="3"/>
        <v>0</v>
      </c>
    </row>
    <row r="93" spans="1:8" x14ac:dyDescent="0.25">
      <c r="C93" s="39" t="s">
        <v>338</v>
      </c>
      <c r="D93" s="104">
        <f t="shared" si="3"/>
        <v>0</v>
      </c>
      <c r="E93" s="104">
        <f t="shared" si="3"/>
        <v>0</v>
      </c>
      <c r="F93" s="104">
        <f t="shared" si="3"/>
        <v>0</v>
      </c>
      <c r="G93" s="104">
        <f t="shared" si="3"/>
        <v>0</v>
      </c>
      <c r="H93" s="104">
        <f t="shared" si="3"/>
        <v>0</v>
      </c>
    </row>
    <row r="94" spans="1:8" x14ac:dyDescent="0.25">
      <c r="A94" s="39" t="s">
        <v>197</v>
      </c>
      <c r="B94" s="39" t="s">
        <v>84</v>
      </c>
      <c r="C94" s="39" t="s">
        <v>337</v>
      </c>
      <c r="D94" s="104">
        <f t="shared" si="3"/>
        <v>1</v>
      </c>
      <c r="E94" s="104">
        <f t="shared" si="3"/>
        <v>1</v>
      </c>
      <c r="F94" s="104">
        <f t="shared" si="3"/>
        <v>1</v>
      </c>
      <c r="G94" s="104">
        <f t="shared" si="3"/>
        <v>1</v>
      </c>
      <c r="H94" s="104">
        <f t="shared" si="3"/>
        <v>1</v>
      </c>
    </row>
    <row r="95" spans="1:8" x14ac:dyDescent="0.25">
      <c r="C95" s="39" t="s">
        <v>339</v>
      </c>
      <c r="D95" s="104">
        <f t="shared" si="3"/>
        <v>0</v>
      </c>
      <c r="E95" s="104">
        <f t="shared" si="3"/>
        <v>0</v>
      </c>
      <c r="F95" s="104">
        <f t="shared" si="3"/>
        <v>0</v>
      </c>
      <c r="G95" s="104">
        <f t="shared" si="3"/>
        <v>0</v>
      </c>
      <c r="H95" s="104">
        <f t="shared" si="3"/>
        <v>0</v>
      </c>
    </row>
    <row r="96" spans="1:8" x14ac:dyDescent="0.25">
      <c r="C96" s="39" t="s">
        <v>338</v>
      </c>
      <c r="D96" s="104">
        <f t="shared" si="3"/>
        <v>0</v>
      </c>
      <c r="E96" s="104">
        <f t="shared" si="3"/>
        <v>0</v>
      </c>
      <c r="F96" s="104">
        <f t="shared" si="3"/>
        <v>0</v>
      </c>
      <c r="G96" s="104">
        <f t="shared" si="3"/>
        <v>0</v>
      </c>
      <c r="H96" s="104">
        <f t="shared" si="3"/>
        <v>0</v>
      </c>
    </row>
    <row r="97" spans="1:8" x14ac:dyDescent="0.25">
      <c r="A97" s="39" t="s">
        <v>203</v>
      </c>
      <c r="B97" s="39" t="s">
        <v>84</v>
      </c>
      <c r="C97" s="39" t="s">
        <v>337</v>
      </c>
      <c r="D97" s="104">
        <f t="shared" si="3"/>
        <v>0</v>
      </c>
      <c r="E97" s="104">
        <f t="shared" si="3"/>
        <v>1</v>
      </c>
      <c r="F97" s="104">
        <f t="shared" si="3"/>
        <v>1</v>
      </c>
      <c r="G97" s="104">
        <f t="shared" si="3"/>
        <v>1</v>
      </c>
      <c r="H97" s="104">
        <f t="shared" si="3"/>
        <v>1</v>
      </c>
    </row>
    <row r="98" spans="1:8" x14ac:dyDescent="0.25">
      <c r="C98" s="39" t="s">
        <v>339</v>
      </c>
      <c r="D98" s="104">
        <f t="shared" si="3"/>
        <v>0.85499999999999998</v>
      </c>
      <c r="E98" s="104">
        <f t="shared" si="3"/>
        <v>0.85499999999999998</v>
      </c>
      <c r="F98" s="104">
        <f t="shared" si="3"/>
        <v>0.85499999999999998</v>
      </c>
      <c r="G98" s="104">
        <f t="shared" si="3"/>
        <v>0.85499999999999998</v>
      </c>
      <c r="H98" s="104">
        <f t="shared" si="3"/>
        <v>0.85499999999999998</v>
      </c>
    </row>
    <row r="99" spans="1:8" x14ac:dyDescent="0.25">
      <c r="C99" s="39" t="s">
        <v>338</v>
      </c>
      <c r="D99" s="104">
        <f t="shared" si="3"/>
        <v>0.81900000000000006</v>
      </c>
      <c r="E99" s="104">
        <f t="shared" si="3"/>
        <v>0.81900000000000006</v>
      </c>
      <c r="F99" s="104">
        <f t="shared" si="3"/>
        <v>0.81900000000000006</v>
      </c>
      <c r="G99" s="104">
        <f t="shared" si="3"/>
        <v>0.81900000000000006</v>
      </c>
      <c r="H99" s="104">
        <f t="shared" si="3"/>
        <v>0.81900000000000006</v>
      </c>
    </row>
    <row r="100" spans="1:8" x14ac:dyDescent="0.25">
      <c r="B100" s="39" t="s">
        <v>102</v>
      </c>
      <c r="C100" s="39" t="s">
        <v>337</v>
      </c>
      <c r="D100" s="104">
        <f t="shared" si="3"/>
        <v>0.27</v>
      </c>
      <c r="E100" s="104">
        <f t="shared" si="3"/>
        <v>0.27</v>
      </c>
      <c r="F100" s="104">
        <f t="shared" si="3"/>
        <v>0.27</v>
      </c>
      <c r="G100" s="104">
        <f t="shared" si="3"/>
        <v>0.27</v>
      </c>
      <c r="H100" s="104">
        <f t="shared" si="3"/>
        <v>0.27</v>
      </c>
    </row>
    <row r="101" spans="1:8" x14ac:dyDescent="0.25">
      <c r="C101" s="39" t="s">
        <v>339</v>
      </c>
      <c r="D101" s="104">
        <f t="shared" si="3"/>
        <v>0</v>
      </c>
      <c r="E101" s="104">
        <f t="shared" si="3"/>
        <v>0</v>
      </c>
      <c r="F101" s="104">
        <f t="shared" si="3"/>
        <v>0</v>
      </c>
      <c r="G101" s="104">
        <f t="shared" si="3"/>
        <v>0</v>
      </c>
      <c r="H101" s="104">
        <f t="shared" si="3"/>
        <v>0</v>
      </c>
    </row>
    <row r="102" spans="1:8" x14ac:dyDescent="0.25">
      <c r="C102" s="39" t="s">
        <v>338</v>
      </c>
      <c r="D102" s="104">
        <f t="shared" si="3"/>
        <v>0</v>
      </c>
      <c r="E102" s="104">
        <f t="shared" si="3"/>
        <v>0</v>
      </c>
      <c r="F102" s="104">
        <f t="shared" si="3"/>
        <v>0</v>
      </c>
      <c r="G102" s="104">
        <f t="shared" si="3"/>
        <v>0</v>
      </c>
      <c r="H102" s="104">
        <f t="shared" si="3"/>
        <v>0</v>
      </c>
    </row>
    <row r="103" spans="1:8" x14ac:dyDescent="0.25">
      <c r="A103" s="39" t="s">
        <v>192</v>
      </c>
      <c r="B103" s="39" t="s">
        <v>84</v>
      </c>
      <c r="C103" s="39" t="s">
        <v>337</v>
      </c>
      <c r="D103" s="104">
        <f t="shared" si="3"/>
        <v>0.79200000000000004</v>
      </c>
      <c r="E103" s="104">
        <f t="shared" si="3"/>
        <v>0.79200000000000004</v>
      </c>
      <c r="F103" s="104">
        <f t="shared" si="3"/>
        <v>0.79200000000000004</v>
      </c>
      <c r="G103" s="104">
        <f t="shared" si="3"/>
        <v>0.79200000000000004</v>
      </c>
      <c r="H103" s="104">
        <f t="shared" si="3"/>
        <v>0.79200000000000004</v>
      </c>
    </row>
    <row r="104" spans="1:8" x14ac:dyDescent="0.25">
      <c r="C104" s="39" t="s">
        <v>339</v>
      </c>
      <c r="D104" s="104">
        <f t="shared" si="3"/>
        <v>0.70568181818181819</v>
      </c>
      <c r="E104" s="104">
        <f t="shared" si="3"/>
        <v>0.70568181818181819</v>
      </c>
      <c r="F104" s="104">
        <f t="shared" si="3"/>
        <v>0.70568181818181819</v>
      </c>
      <c r="G104" s="104">
        <f t="shared" si="3"/>
        <v>0.70568181818181819</v>
      </c>
      <c r="H104" s="104">
        <f t="shared" si="3"/>
        <v>0.70568181818181819</v>
      </c>
    </row>
    <row r="105" spans="1:8" x14ac:dyDescent="0.25">
      <c r="A105" s="39" t="s">
        <v>202</v>
      </c>
      <c r="B105" s="39" t="s">
        <v>84</v>
      </c>
      <c r="C105" s="39" t="s">
        <v>337</v>
      </c>
      <c r="D105" s="104">
        <f t="shared" si="3"/>
        <v>1</v>
      </c>
      <c r="E105" s="104">
        <f t="shared" si="3"/>
        <v>1</v>
      </c>
      <c r="F105" s="104">
        <f t="shared" si="3"/>
        <v>1</v>
      </c>
      <c r="G105" s="104">
        <f t="shared" si="3"/>
        <v>1</v>
      </c>
      <c r="H105" s="104">
        <f t="shared" si="3"/>
        <v>1</v>
      </c>
    </row>
    <row r="106" spans="1:8" x14ac:dyDescent="0.25">
      <c r="C106" s="39" t="s">
        <v>339</v>
      </c>
      <c r="D106" s="104">
        <f t="shared" ref="D106:H108" si="4">IF($C51="Affected fraction",D51,IF(D51=1,1,D51*0.9))</f>
        <v>0.68400000000000005</v>
      </c>
      <c r="E106" s="104">
        <f t="shared" si="4"/>
        <v>0.68400000000000005</v>
      </c>
      <c r="F106" s="104">
        <f t="shared" si="4"/>
        <v>0.68400000000000005</v>
      </c>
      <c r="G106" s="104">
        <f t="shared" si="4"/>
        <v>0.68400000000000005</v>
      </c>
      <c r="H106" s="104">
        <f t="shared" si="4"/>
        <v>0.68400000000000005</v>
      </c>
    </row>
    <row r="107" spans="1:8" x14ac:dyDescent="0.25">
      <c r="A107" s="39" t="s">
        <v>182</v>
      </c>
      <c r="B107" s="39" t="s">
        <v>96</v>
      </c>
      <c r="C107" s="39" t="s">
        <v>337</v>
      </c>
      <c r="D107" s="104">
        <f t="shared" si="4"/>
        <v>0.52200000000000002</v>
      </c>
      <c r="E107" s="104">
        <f t="shared" si="4"/>
        <v>0.52200000000000002</v>
      </c>
      <c r="F107" s="104">
        <f t="shared" si="4"/>
        <v>0</v>
      </c>
      <c r="G107" s="104">
        <f t="shared" si="4"/>
        <v>0</v>
      </c>
      <c r="H107" s="104">
        <f t="shared" si="4"/>
        <v>0</v>
      </c>
    </row>
    <row r="108" spans="1:8" x14ac:dyDescent="0.25">
      <c r="C108" s="39" t="s">
        <v>339</v>
      </c>
      <c r="D108" s="104">
        <f t="shared" si="4"/>
        <v>0.45900000000000002</v>
      </c>
      <c r="E108" s="104">
        <f t="shared" si="4"/>
        <v>0.45900000000000002</v>
      </c>
      <c r="F108" s="104">
        <f t="shared" si="4"/>
        <v>0</v>
      </c>
      <c r="G108" s="104">
        <f t="shared" si="4"/>
        <v>0</v>
      </c>
      <c r="H108" s="104">
        <f t="shared" si="4"/>
        <v>0</v>
      </c>
    </row>
    <row r="110" spans="1:8" s="107" customFormat="1" ht="13" x14ac:dyDescent="0.3">
      <c r="A110" s="110" t="s">
        <v>336</v>
      </c>
      <c r="B110" s="111"/>
      <c r="C110" s="111"/>
    </row>
    <row r="111" spans="1:8" ht="13" x14ac:dyDescent="0.3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5">
      <c r="A112" s="39" t="s">
        <v>196</v>
      </c>
      <c r="B112" s="39" t="s">
        <v>84</v>
      </c>
      <c r="C112" s="39" t="s">
        <v>337</v>
      </c>
      <c r="D112" s="104">
        <f>IF($C2="Affected fraction",D2,IF(D2=1,1,D2*1.05))</f>
        <v>0</v>
      </c>
      <c r="E112" s="104">
        <f t="shared" ref="E112:H112" si="5">IF($C2="Affected fraction",E2,IF(E2=1,1,E2*1.05))</f>
        <v>0</v>
      </c>
      <c r="F112" s="104">
        <f t="shared" si="5"/>
        <v>1</v>
      </c>
      <c r="G112" s="104">
        <f t="shared" si="5"/>
        <v>1</v>
      </c>
      <c r="H112" s="104">
        <f t="shared" si="5"/>
        <v>1</v>
      </c>
    </row>
    <row r="113" spans="1:8" x14ac:dyDescent="0.25">
      <c r="C113" s="39" t="s">
        <v>339</v>
      </c>
      <c r="D113" s="104">
        <f t="shared" ref="D113:H128" si="6">IF($C3="Affected fraction",D3,IF(D3=1,1,D3*1.05))</f>
        <v>0</v>
      </c>
      <c r="E113" s="104">
        <f t="shared" si="6"/>
        <v>0</v>
      </c>
      <c r="F113" s="104">
        <v>0.98</v>
      </c>
      <c r="G113" s="104">
        <v>0.98</v>
      </c>
      <c r="H113" s="104">
        <v>0.98</v>
      </c>
    </row>
    <row r="114" spans="1:8" x14ac:dyDescent="0.25">
      <c r="C114" s="39" t="s">
        <v>338</v>
      </c>
      <c r="D114" s="104">
        <f t="shared" si="6"/>
        <v>0</v>
      </c>
      <c r="E114" s="104">
        <f t="shared" si="6"/>
        <v>0</v>
      </c>
      <c r="F114" s="104">
        <v>0.87</v>
      </c>
      <c r="G114" s="104">
        <v>0.87</v>
      </c>
      <c r="H114" s="104">
        <v>0.87</v>
      </c>
    </row>
    <row r="115" spans="1:8" x14ac:dyDescent="0.25">
      <c r="A115" s="39" t="s">
        <v>193</v>
      </c>
      <c r="B115" s="39" t="s">
        <v>207</v>
      </c>
      <c r="C115" s="39" t="s">
        <v>337</v>
      </c>
      <c r="D115" s="104">
        <f t="shared" si="6"/>
        <v>0</v>
      </c>
      <c r="E115" s="104">
        <f t="shared" si="6"/>
        <v>0</v>
      </c>
      <c r="F115" s="104">
        <f t="shared" si="6"/>
        <v>1</v>
      </c>
      <c r="G115" s="104">
        <f t="shared" si="6"/>
        <v>1</v>
      </c>
      <c r="H115" s="104">
        <f t="shared" si="6"/>
        <v>0</v>
      </c>
    </row>
    <row r="116" spans="1:8" x14ac:dyDescent="0.25">
      <c r="C116" s="39" t="s">
        <v>338</v>
      </c>
      <c r="D116" s="104">
        <f t="shared" si="6"/>
        <v>0</v>
      </c>
      <c r="E116" s="104">
        <f t="shared" si="6"/>
        <v>0</v>
      </c>
      <c r="F116" s="104">
        <f t="shared" si="6"/>
        <v>0</v>
      </c>
      <c r="G116" s="104">
        <f t="shared" si="6"/>
        <v>0</v>
      </c>
      <c r="H116" s="104">
        <f t="shared" si="6"/>
        <v>0</v>
      </c>
    </row>
    <row r="117" spans="1:8" x14ac:dyDescent="0.25">
      <c r="B117" s="39" t="s">
        <v>3</v>
      </c>
      <c r="C117" s="39" t="s">
        <v>337</v>
      </c>
      <c r="D117" s="104">
        <f t="shared" si="6"/>
        <v>0</v>
      </c>
      <c r="E117" s="104">
        <f t="shared" si="6"/>
        <v>0</v>
      </c>
      <c r="F117" s="104">
        <f t="shared" si="6"/>
        <v>1</v>
      </c>
      <c r="G117" s="104">
        <f t="shared" si="6"/>
        <v>1</v>
      </c>
      <c r="H117" s="104">
        <f t="shared" si="6"/>
        <v>0</v>
      </c>
    </row>
    <row r="118" spans="1:8" x14ac:dyDescent="0.25">
      <c r="C118" s="39" t="s">
        <v>338</v>
      </c>
      <c r="D118" s="104">
        <f t="shared" si="6"/>
        <v>0</v>
      </c>
      <c r="E118" s="104">
        <f t="shared" si="6"/>
        <v>0</v>
      </c>
      <c r="F118" s="104">
        <f t="shared" si="6"/>
        <v>0</v>
      </c>
      <c r="G118" s="104">
        <f t="shared" si="6"/>
        <v>0</v>
      </c>
      <c r="H118" s="104">
        <f t="shared" si="6"/>
        <v>0</v>
      </c>
    </row>
    <row r="119" spans="1:8" x14ac:dyDescent="0.25">
      <c r="A119" s="39" t="s">
        <v>184</v>
      </c>
      <c r="B119" s="39" t="s">
        <v>207</v>
      </c>
      <c r="C119" s="39" t="s">
        <v>337</v>
      </c>
      <c r="D119" s="104">
        <f t="shared" si="6"/>
        <v>0</v>
      </c>
      <c r="E119" s="104">
        <f t="shared" si="6"/>
        <v>0</v>
      </c>
      <c r="F119" s="104">
        <f t="shared" si="6"/>
        <v>1</v>
      </c>
      <c r="G119" s="104">
        <f t="shared" si="6"/>
        <v>1</v>
      </c>
      <c r="H119" s="104">
        <f t="shared" si="6"/>
        <v>0</v>
      </c>
    </row>
    <row r="120" spans="1:8" x14ac:dyDescent="0.25">
      <c r="C120" s="39" t="s">
        <v>338</v>
      </c>
      <c r="D120" s="104">
        <f t="shared" si="6"/>
        <v>0</v>
      </c>
      <c r="E120" s="104">
        <f t="shared" si="6"/>
        <v>0</v>
      </c>
      <c r="F120" s="104">
        <f t="shared" si="6"/>
        <v>0</v>
      </c>
      <c r="G120" s="104">
        <f t="shared" si="6"/>
        <v>0</v>
      </c>
      <c r="H120" s="104">
        <f t="shared" si="6"/>
        <v>0</v>
      </c>
    </row>
    <row r="121" spans="1:8" x14ac:dyDescent="0.25">
      <c r="B121" s="39" t="s">
        <v>3</v>
      </c>
      <c r="C121" s="39" t="s">
        <v>337</v>
      </c>
      <c r="D121" s="104">
        <f t="shared" si="6"/>
        <v>0</v>
      </c>
      <c r="E121" s="104">
        <f t="shared" si="6"/>
        <v>0</v>
      </c>
      <c r="F121" s="104">
        <f t="shared" si="6"/>
        <v>1</v>
      </c>
      <c r="G121" s="104">
        <f t="shared" si="6"/>
        <v>1</v>
      </c>
      <c r="H121" s="104">
        <f t="shared" si="6"/>
        <v>0</v>
      </c>
    </row>
    <row r="122" spans="1:8" x14ac:dyDescent="0.25">
      <c r="C122" s="39" t="s">
        <v>338</v>
      </c>
      <c r="D122" s="104">
        <f t="shared" si="6"/>
        <v>0</v>
      </c>
      <c r="E122" s="104">
        <f t="shared" si="6"/>
        <v>0</v>
      </c>
      <c r="F122" s="104">
        <f t="shared" si="6"/>
        <v>0</v>
      </c>
      <c r="G122" s="104">
        <f t="shared" si="6"/>
        <v>0</v>
      </c>
      <c r="H122" s="104">
        <f t="shared" si="6"/>
        <v>0</v>
      </c>
    </row>
    <row r="123" spans="1:8" x14ac:dyDescent="0.25">
      <c r="A123" s="39" t="s">
        <v>204</v>
      </c>
      <c r="B123" s="39" t="s">
        <v>207</v>
      </c>
      <c r="C123" s="39" t="s">
        <v>337</v>
      </c>
      <c r="D123" s="104">
        <f t="shared" si="6"/>
        <v>0</v>
      </c>
      <c r="E123" s="104">
        <f t="shared" si="6"/>
        <v>0</v>
      </c>
      <c r="F123" s="104">
        <f t="shared" si="6"/>
        <v>1</v>
      </c>
      <c r="G123" s="104">
        <f t="shared" si="6"/>
        <v>1</v>
      </c>
      <c r="H123" s="104">
        <f t="shared" si="6"/>
        <v>0</v>
      </c>
    </row>
    <row r="124" spans="1:8" x14ac:dyDescent="0.25">
      <c r="C124" s="39" t="s">
        <v>338</v>
      </c>
      <c r="D124" s="104">
        <f t="shared" si="6"/>
        <v>0</v>
      </c>
      <c r="E124" s="104">
        <f t="shared" si="6"/>
        <v>0</v>
      </c>
      <c r="F124" s="104">
        <v>0.86</v>
      </c>
      <c r="G124" s="104">
        <v>0.86</v>
      </c>
      <c r="H124" s="104">
        <f t="shared" si="6"/>
        <v>0</v>
      </c>
    </row>
    <row r="125" spans="1:8" x14ac:dyDescent="0.25">
      <c r="B125" s="39" t="s">
        <v>3</v>
      </c>
      <c r="C125" s="39" t="s">
        <v>337</v>
      </c>
      <c r="D125" s="104">
        <f t="shared" si="6"/>
        <v>0</v>
      </c>
      <c r="E125" s="104">
        <f t="shared" si="6"/>
        <v>0</v>
      </c>
      <c r="F125" s="104">
        <f t="shared" si="6"/>
        <v>1</v>
      </c>
      <c r="G125" s="104">
        <f t="shared" si="6"/>
        <v>1</v>
      </c>
      <c r="H125" s="104">
        <f t="shared" si="6"/>
        <v>0</v>
      </c>
    </row>
    <row r="126" spans="1:8" x14ac:dyDescent="0.25">
      <c r="C126" s="39" t="s">
        <v>338</v>
      </c>
      <c r="D126" s="104">
        <f t="shared" si="6"/>
        <v>0</v>
      </c>
      <c r="E126" s="104">
        <f t="shared" si="6"/>
        <v>0</v>
      </c>
      <c r="F126" s="104">
        <v>0.93</v>
      </c>
      <c r="G126" s="104">
        <v>0.93</v>
      </c>
      <c r="H126" s="104">
        <f t="shared" si="6"/>
        <v>0</v>
      </c>
    </row>
    <row r="127" spans="1:8" x14ac:dyDescent="0.25">
      <c r="A127" s="39" t="s">
        <v>167</v>
      </c>
      <c r="B127" s="39" t="s">
        <v>207</v>
      </c>
      <c r="C127" s="39" t="s">
        <v>337</v>
      </c>
      <c r="D127" s="104">
        <f t="shared" si="6"/>
        <v>0</v>
      </c>
      <c r="E127" s="104">
        <f t="shared" si="6"/>
        <v>0</v>
      </c>
      <c r="F127" s="104">
        <f t="shared" si="6"/>
        <v>1</v>
      </c>
      <c r="G127" s="104">
        <f t="shared" si="6"/>
        <v>1</v>
      </c>
      <c r="H127" s="104">
        <f t="shared" si="6"/>
        <v>1</v>
      </c>
    </row>
    <row r="128" spans="1:8" x14ac:dyDescent="0.25">
      <c r="C128" s="39" t="s">
        <v>338</v>
      </c>
      <c r="D128" s="104">
        <f t="shared" si="6"/>
        <v>0</v>
      </c>
      <c r="E128" s="104">
        <f t="shared" si="6"/>
        <v>0</v>
      </c>
      <c r="F128" s="104">
        <f t="shared" si="6"/>
        <v>0.33600000000000002</v>
      </c>
      <c r="G128" s="104">
        <f t="shared" si="6"/>
        <v>0.33600000000000002</v>
      </c>
      <c r="H128" s="104">
        <f t="shared" si="6"/>
        <v>0.33600000000000002</v>
      </c>
    </row>
    <row r="129" spans="1:8" x14ac:dyDescent="0.25">
      <c r="B129" s="39" t="s">
        <v>3</v>
      </c>
      <c r="C129" s="39" t="s">
        <v>337</v>
      </c>
      <c r="D129" s="104">
        <f t="shared" ref="D129:H144" si="7">IF($C19="Affected fraction",D19,IF(D19=1,1,D19*1.05))</f>
        <v>0</v>
      </c>
      <c r="E129" s="104">
        <f t="shared" si="7"/>
        <v>0</v>
      </c>
      <c r="F129" s="104">
        <f t="shared" si="7"/>
        <v>1</v>
      </c>
      <c r="G129" s="104">
        <f t="shared" si="7"/>
        <v>1</v>
      </c>
      <c r="H129" s="104">
        <f t="shared" si="7"/>
        <v>1</v>
      </c>
    </row>
    <row r="130" spans="1:8" x14ac:dyDescent="0.25">
      <c r="C130" s="39" t="s">
        <v>338</v>
      </c>
      <c r="D130" s="104">
        <f t="shared" si="7"/>
        <v>0</v>
      </c>
      <c r="E130" s="104">
        <f t="shared" si="7"/>
        <v>0</v>
      </c>
      <c r="F130" s="104">
        <f t="shared" si="7"/>
        <v>0.42000000000000004</v>
      </c>
      <c r="G130" s="104">
        <f t="shared" si="7"/>
        <v>0.42000000000000004</v>
      </c>
      <c r="H130" s="104">
        <f t="shared" si="7"/>
        <v>0.42000000000000004</v>
      </c>
    </row>
    <row r="131" spans="1:8" x14ac:dyDescent="0.25">
      <c r="A131" s="39" t="s">
        <v>173</v>
      </c>
      <c r="B131" s="39" t="s">
        <v>92</v>
      </c>
      <c r="C131" s="39" t="s">
        <v>337</v>
      </c>
      <c r="D131" s="104">
        <f t="shared" si="7"/>
        <v>1</v>
      </c>
      <c r="E131" s="104">
        <f t="shared" si="7"/>
        <v>0</v>
      </c>
      <c r="F131" s="104">
        <f t="shared" si="7"/>
        <v>0</v>
      </c>
      <c r="G131" s="104">
        <f t="shared" si="7"/>
        <v>0</v>
      </c>
      <c r="H131" s="104">
        <f t="shared" si="7"/>
        <v>0</v>
      </c>
    </row>
    <row r="132" spans="1:8" x14ac:dyDescent="0.25">
      <c r="C132" s="39" t="s">
        <v>339</v>
      </c>
      <c r="D132" s="104">
        <f t="shared" si="7"/>
        <v>0.13650000000000001</v>
      </c>
      <c r="E132" s="104">
        <f t="shared" si="7"/>
        <v>0</v>
      </c>
      <c r="F132" s="104">
        <f t="shared" si="7"/>
        <v>0</v>
      </c>
      <c r="G132" s="104">
        <f t="shared" si="7"/>
        <v>0</v>
      </c>
      <c r="H132" s="104">
        <f t="shared" si="7"/>
        <v>0</v>
      </c>
    </row>
    <row r="133" spans="1:8" x14ac:dyDescent="0.25">
      <c r="A133" s="39" t="s">
        <v>171</v>
      </c>
      <c r="B133" s="39" t="s">
        <v>92</v>
      </c>
      <c r="C133" s="39" t="s">
        <v>337</v>
      </c>
      <c r="D133" s="104">
        <f t="shared" si="7"/>
        <v>1</v>
      </c>
      <c r="E133" s="104">
        <f t="shared" si="7"/>
        <v>0</v>
      </c>
      <c r="F133" s="104">
        <f t="shared" si="7"/>
        <v>0</v>
      </c>
      <c r="G133" s="104">
        <f t="shared" si="7"/>
        <v>0</v>
      </c>
      <c r="H133" s="104">
        <f t="shared" si="7"/>
        <v>0</v>
      </c>
    </row>
    <row r="134" spans="1:8" x14ac:dyDescent="0.25">
      <c r="C134" s="39" t="s">
        <v>339</v>
      </c>
      <c r="D134" s="104">
        <f t="shared" si="7"/>
        <v>0.13650000000000001</v>
      </c>
      <c r="E134" s="104">
        <f t="shared" si="7"/>
        <v>0</v>
      </c>
      <c r="F134" s="104">
        <f t="shared" si="7"/>
        <v>0</v>
      </c>
      <c r="G134" s="104">
        <f t="shared" si="7"/>
        <v>0</v>
      </c>
      <c r="H134" s="104">
        <f t="shared" si="7"/>
        <v>0</v>
      </c>
    </row>
    <row r="135" spans="1:8" x14ac:dyDescent="0.25">
      <c r="A135" s="39" t="s">
        <v>172</v>
      </c>
      <c r="B135" s="39" t="s">
        <v>92</v>
      </c>
      <c r="C135" s="39" t="s">
        <v>337</v>
      </c>
      <c r="D135" s="104">
        <f t="shared" si="7"/>
        <v>1</v>
      </c>
      <c r="E135" s="104">
        <f t="shared" si="7"/>
        <v>0</v>
      </c>
      <c r="F135" s="104">
        <f t="shared" si="7"/>
        <v>0</v>
      </c>
      <c r="G135" s="104">
        <f t="shared" si="7"/>
        <v>0</v>
      </c>
      <c r="H135" s="104">
        <f t="shared" si="7"/>
        <v>0</v>
      </c>
    </row>
    <row r="136" spans="1:8" x14ac:dyDescent="0.25">
      <c r="C136" s="39" t="s">
        <v>339</v>
      </c>
      <c r="D136" s="104">
        <f t="shared" si="7"/>
        <v>0.13650000000000001</v>
      </c>
      <c r="E136" s="104">
        <f t="shared" si="7"/>
        <v>0</v>
      </c>
      <c r="F136" s="104">
        <f t="shared" si="7"/>
        <v>0</v>
      </c>
      <c r="G136" s="104">
        <f t="shared" si="7"/>
        <v>0</v>
      </c>
      <c r="H136" s="104">
        <f t="shared" si="7"/>
        <v>0</v>
      </c>
    </row>
    <row r="137" spans="1:8" x14ac:dyDescent="0.25">
      <c r="A137" s="39" t="s">
        <v>200</v>
      </c>
      <c r="B137" s="39" t="s">
        <v>84</v>
      </c>
      <c r="C137" s="39" t="s">
        <v>337</v>
      </c>
      <c r="D137" s="104">
        <f t="shared" si="7"/>
        <v>1</v>
      </c>
      <c r="E137" s="104">
        <f t="shared" si="7"/>
        <v>1</v>
      </c>
      <c r="F137" s="104">
        <f t="shared" si="7"/>
        <v>1</v>
      </c>
      <c r="G137" s="104">
        <f t="shared" si="7"/>
        <v>1</v>
      </c>
      <c r="H137" s="104">
        <f t="shared" si="7"/>
        <v>1</v>
      </c>
    </row>
    <row r="138" spans="1:8" x14ac:dyDescent="0.25">
      <c r="C138" s="39" t="s">
        <v>339</v>
      </c>
      <c r="D138" s="104">
        <f t="shared" si="7"/>
        <v>0</v>
      </c>
      <c r="E138" s="104">
        <f t="shared" si="7"/>
        <v>0</v>
      </c>
      <c r="F138" s="104">
        <f t="shared" si="7"/>
        <v>0</v>
      </c>
      <c r="G138" s="104">
        <f t="shared" si="7"/>
        <v>0</v>
      </c>
      <c r="H138" s="104">
        <f t="shared" si="7"/>
        <v>0</v>
      </c>
    </row>
    <row r="139" spans="1:8" x14ac:dyDescent="0.25">
      <c r="C139" s="39" t="s">
        <v>338</v>
      </c>
      <c r="D139" s="104">
        <f t="shared" si="7"/>
        <v>0</v>
      </c>
      <c r="E139" s="104">
        <f t="shared" si="7"/>
        <v>0</v>
      </c>
      <c r="F139" s="104">
        <f t="shared" si="7"/>
        <v>0</v>
      </c>
      <c r="G139" s="104">
        <f t="shared" si="7"/>
        <v>0</v>
      </c>
      <c r="H139" s="104">
        <f t="shared" si="7"/>
        <v>0</v>
      </c>
    </row>
    <row r="140" spans="1:8" x14ac:dyDescent="0.25">
      <c r="A140" s="39" t="s">
        <v>201</v>
      </c>
      <c r="B140" s="39" t="s">
        <v>84</v>
      </c>
      <c r="C140" s="39" t="s">
        <v>337</v>
      </c>
      <c r="D140" s="104">
        <f t="shared" si="7"/>
        <v>1</v>
      </c>
      <c r="E140" s="104">
        <f t="shared" si="7"/>
        <v>1</v>
      </c>
      <c r="F140" s="104">
        <f t="shared" si="7"/>
        <v>1</v>
      </c>
      <c r="G140" s="104">
        <f t="shared" si="7"/>
        <v>1</v>
      </c>
      <c r="H140" s="104">
        <f t="shared" si="7"/>
        <v>1</v>
      </c>
    </row>
    <row r="141" spans="1:8" x14ac:dyDescent="0.25">
      <c r="C141" s="39" t="s">
        <v>339</v>
      </c>
      <c r="D141" s="104">
        <f t="shared" si="7"/>
        <v>0</v>
      </c>
      <c r="E141" s="104">
        <f t="shared" si="7"/>
        <v>0</v>
      </c>
      <c r="F141" s="104">
        <f t="shared" si="7"/>
        <v>0</v>
      </c>
      <c r="G141" s="104">
        <f t="shared" si="7"/>
        <v>0</v>
      </c>
      <c r="H141" s="104">
        <f t="shared" si="7"/>
        <v>0</v>
      </c>
    </row>
    <row r="142" spans="1:8" x14ac:dyDescent="0.25">
      <c r="C142" s="39" t="s">
        <v>338</v>
      </c>
      <c r="D142" s="104">
        <f t="shared" si="7"/>
        <v>0</v>
      </c>
      <c r="E142" s="104">
        <f t="shared" si="7"/>
        <v>0</v>
      </c>
      <c r="F142" s="104">
        <f t="shared" si="7"/>
        <v>0</v>
      </c>
      <c r="G142" s="104">
        <f t="shared" si="7"/>
        <v>0</v>
      </c>
      <c r="H142" s="104">
        <f t="shared" si="7"/>
        <v>0</v>
      </c>
    </row>
    <row r="143" spans="1:8" x14ac:dyDescent="0.25">
      <c r="A143" s="39" t="s">
        <v>199</v>
      </c>
      <c r="B143" s="39" t="s">
        <v>84</v>
      </c>
      <c r="C143" s="39" t="s">
        <v>337</v>
      </c>
      <c r="D143" s="104">
        <f t="shared" si="7"/>
        <v>1</v>
      </c>
      <c r="E143" s="104">
        <f t="shared" si="7"/>
        <v>1</v>
      </c>
      <c r="F143" s="104">
        <f t="shared" si="7"/>
        <v>1</v>
      </c>
      <c r="G143" s="104">
        <f t="shared" si="7"/>
        <v>1</v>
      </c>
      <c r="H143" s="104">
        <f t="shared" si="7"/>
        <v>1</v>
      </c>
    </row>
    <row r="144" spans="1:8" x14ac:dyDescent="0.25">
      <c r="C144" s="39" t="s">
        <v>339</v>
      </c>
      <c r="D144" s="104">
        <f t="shared" si="7"/>
        <v>0</v>
      </c>
      <c r="E144" s="104">
        <f t="shared" si="7"/>
        <v>0</v>
      </c>
      <c r="F144" s="104">
        <f t="shared" si="7"/>
        <v>0</v>
      </c>
      <c r="G144" s="104">
        <f t="shared" si="7"/>
        <v>0</v>
      </c>
      <c r="H144" s="104">
        <f t="shared" si="7"/>
        <v>0</v>
      </c>
    </row>
    <row r="145" spans="1:8" x14ac:dyDescent="0.25">
      <c r="C145" s="39" t="s">
        <v>338</v>
      </c>
      <c r="D145" s="104">
        <f t="shared" ref="D145:H160" si="8">IF($C35="Affected fraction",D35,IF(D35=1,1,D35*1.05))</f>
        <v>0</v>
      </c>
      <c r="E145" s="104">
        <f t="shared" si="8"/>
        <v>0</v>
      </c>
      <c r="F145" s="104">
        <f t="shared" si="8"/>
        <v>0</v>
      </c>
      <c r="G145" s="104">
        <f t="shared" si="8"/>
        <v>0</v>
      </c>
      <c r="H145" s="104">
        <f t="shared" si="8"/>
        <v>0</v>
      </c>
    </row>
    <row r="146" spans="1:8" x14ac:dyDescent="0.25">
      <c r="A146" s="39" t="s">
        <v>198</v>
      </c>
      <c r="B146" s="39" t="s">
        <v>84</v>
      </c>
      <c r="C146" s="39" t="s">
        <v>337</v>
      </c>
      <c r="D146" s="104">
        <f t="shared" si="8"/>
        <v>1</v>
      </c>
      <c r="E146" s="104">
        <f t="shared" si="8"/>
        <v>1</v>
      </c>
      <c r="F146" s="104">
        <f t="shared" si="8"/>
        <v>1</v>
      </c>
      <c r="G146" s="104">
        <f t="shared" si="8"/>
        <v>1</v>
      </c>
      <c r="H146" s="104">
        <f t="shared" si="8"/>
        <v>1</v>
      </c>
    </row>
    <row r="147" spans="1:8" x14ac:dyDescent="0.25">
      <c r="C147" s="39" t="s">
        <v>339</v>
      </c>
      <c r="D147" s="104">
        <f t="shared" si="8"/>
        <v>0</v>
      </c>
      <c r="E147" s="104">
        <f t="shared" si="8"/>
        <v>0</v>
      </c>
      <c r="F147" s="104">
        <f t="shared" si="8"/>
        <v>0</v>
      </c>
      <c r="G147" s="104">
        <f t="shared" si="8"/>
        <v>0</v>
      </c>
      <c r="H147" s="104">
        <f t="shared" si="8"/>
        <v>0</v>
      </c>
    </row>
    <row r="148" spans="1:8" x14ac:dyDescent="0.25">
      <c r="C148" s="39" t="s">
        <v>338</v>
      </c>
      <c r="D148" s="104">
        <f t="shared" si="8"/>
        <v>0</v>
      </c>
      <c r="E148" s="104">
        <f t="shared" si="8"/>
        <v>0</v>
      </c>
      <c r="F148" s="104">
        <f t="shared" si="8"/>
        <v>0</v>
      </c>
      <c r="G148" s="104">
        <f t="shared" si="8"/>
        <v>0</v>
      </c>
      <c r="H148" s="104">
        <f t="shared" si="8"/>
        <v>0</v>
      </c>
    </row>
    <row r="149" spans="1:8" x14ac:dyDescent="0.25">
      <c r="A149" s="39" t="s">
        <v>197</v>
      </c>
      <c r="B149" s="39" t="s">
        <v>84</v>
      </c>
      <c r="C149" s="39" t="s">
        <v>337</v>
      </c>
      <c r="D149" s="104">
        <f t="shared" si="8"/>
        <v>1</v>
      </c>
      <c r="E149" s="104">
        <f t="shared" si="8"/>
        <v>1</v>
      </c>
      <c r="F149" s="104">
        <f t="shared" si="8"/>
        <v>1</v>
      </c>
      <c r="G149" s="104">
        <f t="shared" si="8"/>
        <v>1</v>
      </c>
      <c r="H149" s="104">
        <f t="shared" si="8"/>
        <v>1</v>
      </c>
    </row>
    <row r="150" spans="1:8" x14ac:dyDescent="0.25">
      <c r="C150" s="39" t="s">
        <v>339</v>
      </c>
      <c r="D150" s="104">
        <f t="shared" si="8"/>
        <v>0</v>
      </c>
      <c r="E150" s="104">
        <f t="shared" si="8"/>
        <v>0</v>
      </c>
      <c r="F150" s="104">
        <f t="shared" si="8"/>
        <v>0</v>
      </c>
      <c r="G150" s="104">
        <f t="shared" si="8"/>
        <v>0</v>
      </c>
      <c r="H150" s="104">
        <f t="shared" si="8"/>
        <v>0</v>
      </c>
    </row>
    <row r="151" spans="1:8" x14ac:dyDescent="0.25">
      <c r="C151" s="39" t="s">
        <v>338</v>
      </c>
      <c r="D151" s="104">
        <f t="shared" si="8"/>
        <v>0</v>
      </c>
      <c r="E151" s="104">
        <f t="shared" si="8"/>
        <v>0</v>
      </c>
      <c r="F151" s="104">
        <f t="shared" si="8"/>
        <v>0</v>
      </c>
      <c r="G151" s="104">
        <f t="shared" si="8"/>
        <v>0</v>
      </c>
      <c r="H151" s="104">
        <f t="shared" si="8"/>
        <v>0</v>
      </c>
    </row>
    <row r="152" spans="1:8" x14ac:dyDescent="0.25">
      <c r="A152" s="39" t="s">
        <v>203</v>
      </c>
      <c r="B152" s="39" t="s">
        <v>84</v>
      </c>
      <c r="C152" s="39" t="s">
        <v>337</v>
      </c>
      <c r="D152" s="104">
        <f t="shared" si="8"/>
        <v>0</v>
      </c>
      <c r="E152" s="104">
        <f t="shared" si="8"/>
        <v>1</v>
      </c>
      <c r="F152" s="104">
        <f t="shared" si="8"/>
        <v>1</v>
      </c>
      <c r="G152" s="104">
        <f t="shared" si="8"/>
        <v>1</v>
      </c>
      <c r="H152" s="104">
        <f t="shared" si="8"/>
        <v>1</v>
      </c>
    </row>
    <row r="153" spans="1:8" x14ac:dyDescent="0.25">
      <c r="C153" s="39" t="s">
        <v>339</v>
      </c>
      <c r="D153" s="104">
        <f t="shared" si="8"/>
        <v>0.99749999999999994</v>
      </c>
      <c r="E153" s="104">
        <f t="shared" si="8"/>
        <v>0.99749999999999994</v>
      </c>
      <c r="F153" s="104">
        <f t="shared" si="8"/>
        <v>0.99749999999999994</v>
      </c>
      <c r="G153" s="104">
        <f t="shared" si="8"/>
        <v>0.99749999999999994</v>
      </c>
      <c r="H153" s="104">
        <f t="shared" si="8"/>
        <v>0.99749999999999994</v>
      </c>
    </row>
    <row r="154" spans="1:8" x14ac:dyDescent="0.25">
      <c r="C154" s="39" t="s">
        <v>338</v>
      </c>
      <c r="D154" s="104">
        <f t="shared" si="8"/>
        <v>0.95550000000000013</v>
      </c>
      <c r="E154" s="104">
        <f t="shared" si="8"/>
        <v>0.95550000000000013</v>
      </c>
      <c r="F154" s="104">
        <f t="shared" si="8"/>
        <v>0.95550000000000013</v>
      </c>
      <c r="G154" s="104">
        <f t="shared" si="8"/>
        <v>0.95550000000000013</v>
      </c>
      <c r="H154" s="104">
        <f t="shared" si="8"/>
        <v>0.95550000000000013</v>
      </c>
    </row>
    <row r="155" spans="1:8" x14ac:dyDescent="0.25">
      <c r="B155" s="39" t="s">
        <v>102</v>
      </c>
      <c r="C155" s="39" t="s">
        <v>337</v>
      </c>
      <c r="D155" s="104">
        <f t="shared" si="8"/>
        <v>0.315</v>
      </c>
      <c r="E155" s="104">
        <f t="shared" si="8"/>
        <v>0.315</v>
      </c>
      <c r="F155" s="104">
        <f t="shared" si="8"/>
        <v>0.315</v>
      </c>
      <c r="G155" s="104">
        <f t="shared" si="8"/>
        <v>0.315</v>
      </c>
      <c r="H155" s="104">
        <f t="shared" si="8"/>
        <v>0.315</v>
      </c>
    </row>
    <row r="156" spans="1:8" x14ac:dyDescent="0.25">
      <c r="C156" s="39" t="s">
        <v>339</v>
      </c>
      <c r="D156" s="104">
        <f t="shared" si="8"/>
        <v>0</v>
      </c>
      <c r="E156" s="104">
        <f t="shared" si="8"/>
        <v>0</v>
      </c>
      <c r="F156" s="104">
        <f t="shared" si="8"/>
        <v>0</v>
      </c>
      <c r="G156" s="104">
        <f t="shared" si="8"/>
        <v>0</v>
      </c>
      <c r="H156" s="104">
        <f t="shared" si="8"/>
        <v>0</v>
      </c>
    </row>
    <row r="157" spans="1:8" x14ac:dyDescent="0.25">
      <c r="C157" s="39" t="s">
        <v>338</v>
      </c>
      <c r="D157" s="104">
        <f t="shared" si="8"/>
        <v>0</v>
      </c>
      <c r="E157" s="104">
        <f t="shared" si="8"/>
        <v>0</v>
      </c>
      <c r="F157" s="104">
        <f t="shared" si="8"/>
        <v>0</v>
      </c>
      <c r="G157" s="104">
        <f t="shared" si="8"/>
        <v>0</v>
      </c>
      <c r="H157" s="104">
        <f t="shared" si="8"/>
        <v>0</v>
      </c>
    </row>
    <row r="158" spans="1:8" x14ac:dyDescent="0.25">
      <c r="A158" s="39" t="s">
        <v>192</v>
      </c>
      <c r="B158" s="39" t="s">
        <v>84</v>
      </c>
      <c r="C158" s="39" t="s">
        <v>337</v>
      </c>
      <c r="D158" s="104">
        <f t="shared" si="8"/>
        <v>0.92400000000000004</v>
      </c>
      <c r="E158" s="104">
        <f t="shared" si="8"/>
        <v>0.92400000000000004</v>
      </c>
      <c r="F158" s="104">
        <f t="shared" si="8"/>
        <v>0.92400000000000004</v>
      </c>
      <c r="G158" s="104">
        <f t="shared" si="8"/>
        <v>0.92400000000000004</v>
      </c>
      <c r="H158" s="104">
        <f t="shared" si="8"/>
        <v>0.92400000000000004</v>
      </c>
    </row>
    <row r="159" spans="1:8" x14ac:dyDescent="0.25">
      <c r="C159" s="39" t="s">
        <v>339</v>
      </c>
      <c r="D159" s="104">
        <f t="shared" si="8"/>
        <v>0.8232954545454545</v>
      </c>
      <c r="E159" s="104">
        <f t="shared" si="8"/>
        <v>0.8232954545454545</v>
      </c>
      <c r="F159" s="104">
        <f t="shared" si="8"/>
        <v>0.8232954545454545</v>
      </c>
      <c r="G159" s="104">
        <f t="shared" si="8"/>
        <v>0.8232954545454545</v>
      </c>
      <c r="H159" s="104">
        <f t="shared" si="8"/>
        <v>0.8232954545454545</v>
      </c>
    </row>
    <row r="160" spans="1:8" x14ac:dyDescent="0.25">
      <c r="A160" s="39" t="s">
        <v>202</v>
      </c>
      <c r="B160" s="39" t="s">
        <v>84</v>
      </c>
      <c r="C160" s="39" t="s">
        <v>337</v>
      </c>
      <c r="D160" s="104">
        <f t="shared" si="8"/>
        <v>1</v>
      </c>
      <c r="E160" s="104">
        <f t="shared" si="8"/>
        <v>1</v>
      </c>
      <c r="F160" s="104">
        <f t="shared" si="8"/>
        <v>1</v>
      </c>
      <c r="G160" s="104">
        <f t="shared" si="8"/>
        <v>1</v>
      </c>
      <c r="H160" s="104">
        <f t="shared" si="8"/>
        <v>1</v>
      </c>
    </row>
    <row r="161" spans="1:8" x14ac:dyDescent="0.25">
      <c r="C161" s="39" t="s">
        <v>339</v>
      </c>
      <c r="D161" s="104">
        <f t="shared" ref="D161:H163" si="9">IF($C51="Affected fraction",D51,IF(D51=1,1,D51*1.05))</f>
        <v>0.79800000000000004</v>
      </c>
      <c r="E161" s="104">
        <f t="shared" si="9"/>
        <v>0.79800000000000004</v>
      </c>
      <c r="F161" s="104">
        <f t="shared" si="9"/>
        <v>0.79800000000000004</v>
      </c>
      <c r="G161" s="104">
        <f t="shared" si="9"/>
        <v>0.79800000000000004</v>
      </c>
      <c r="H161" s="104">
        <f t="shared" si="9"/>
        <v>0.79800000000000004</v>
      </c>
    </row>
    <row r="162" spans="1:8" x14ac:dyDescent="0.25">
      <c r="A162" s="39" t="s">
        <v>182</v>
      </c>
      <c r="B162" s="39" t="s">
        <v>96</v>
      </c>
      <c r="C162" s="39" t="s">
        <v>337</v>
      </c>
      <c r="D162" s="104">
        <f t="shared" si="9"/>
        <v>0.60899999999999999</v>
      </c>
      <c r="E162" s="104">
        <f t="shared" si="9"/>
        <v>0.60899999999999999</v>
      </c>
      <c r="F162" s="104">
        <f t="shared" si="9"/>
        <v>0</v>
      </c>
      <c r="G162" s="104">
        <f t="shared" si="9"/>
        <v>0</v>
      </c>
      <c r="H162" s="104">
        <f t="shared" si="9"/>
        <v>0</v>
      </c>
    </row>
    <row r="163" spans="1:8" x14ac:dyDescent="0.25">
      <c r="C163" s="39" t="s">
        <v>339</v>
      </c>
      <c r="D163" s="104">
        <f t="shared" si="9"/>
        <v>0.53550000000000009</v>
      </c>
      <c r="E163" s="104">
        <f t="shared" si="9"/>
        <v>0.53550000000000009</v>
      </c>
      <c r="F163" s="104">
        <f t="shared" si="9"/>
        <v>0</v>
      </c>
      <c r="G163" s="104">
        <f t="shared" si="9"/>
        <v>0</v>
      </c>
      <c r="H163" s="104">
        <f t="shared" si="9"/>
        <v>0</v>
      </c>
    </row>
  </sheetData>
  <sheetProtection algorithmName="SHA-512" hashValue="gCkLliSMqwXMi+QZD5lys1a/gJNMxR1bvCeJ/DQHnqDCQ4gKSjwDJ6Qd1KHg++GT7b24aCNmRYMzj8B07zlLTg==" saltValue="P3YOPxiPTi3lzex7SXH9i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5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339</v>
      </c>
      <c r="D3" s="104">
        <v>0.17</v>
      </c>
      <c r="E3" s="104">
        <v>0.17</v>
      </c>
      <c r="F3" s="104">
        <v>0.17</v>
      </c>
      <c r="G3" s="104">
        <v>0.17</v>
      </c>
      <c r="H3" s="31"/>
    </row>
    <row r="4" spans="1:8" x14ac:dyDescent="0.25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329</v>
      </c>
    </row>
    <row r="10" spans="1:8" ht="13" x14ac:dyDescent="0.3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5">
      <c r="A11" s="31" t="s">
        <v>166</v>
      </c>
      <c r="B11" s="27" t="s">
        <v>86</v>
      </c>
      <c r="C11" s="31" t="s">
        <v>337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339</v>
      </c>
      <c r="D12" s="104">
        <f t="shared" ref="D12:G16" si="1">IF($C3="Affected fraction",D3,IF(D3=1,1,D3*0.9))</f>
        <v>0.15300000000000002</v>
      </c>
      <c r="E12" s="104">
        <f t="shared" si="1"/>
        <v>0.15300000000000002</v>
      </c>
      <c r="F12" s="104">
        <f t="shared" si="1"/>
        <v>0.15300000000000002</v>
      </c>
      <c r="G12" s="104">
        <f t="shared" si="1"/>
        <v>0.15300000000000002</v>
      </c>
    </row>
    <row r="13" spans="1:8" x14ac:dyDescent="0.25">
      <c r="A13" s="31" t="s">
        <v>189</v>
      </c>
      <c r="B13" s="27" t="s">
        <v>86</v>
      </c>
      <c r="C13" s="31" t="s">
        <v>337</v>
      </c>
      <c r="D13" s="104">
        <f t="shared" si="1"/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339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188</v>
      </c>
      <c r="B15" s="27" t="s">
        <v>86</v>
      </c>
      <c r="C15" s="31" t="s">
        <v>337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339</v>
      </c>
      <c r="D16" s="104">
        <f t="shared" si="1"/>
        <v>0.54</v>
      </c>
      <c r="E16" s="104">
        <f t="shared" si="1"/>
        <v>0.54</v>
      </c>
      <c r="F16" s="104">
        <f t="shared" si="1"/>
        <v>0.54</v>
      </c>
      <c r="G16" s="104">
        <f t="shared" si="1"/>
        <v>0.54</v>
      </c>
    </row>
    <row r="18" spans="1:7" s="106" customFormat="1" ht="13" x14ac:dyDescent="0.3">
      <c r="A18" s="106" t="s">
        <v>336</v>
      </c>
    </row>
    <row r="19" spans="1:7" ht="13" x14ac:dyDescent="0.3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5">
      <c r="A20" s="31" t="s">
        <v>166</v>
      </c>
      <c r="B20" s="27" t="s">
        <v>86</v>
      </c>
      <c r="C20" s="31" t="s">
        <v>337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339</v>
      </c>
      <c r="D21" s="104">
        <f t="shared" ref="D21:G25" si="3">IF($C3="Affected fraction",D3,IF(D3=1,1,D3*1.05))</f>
        <v>0.17850000000000002</v>
      </c>
      <c r="E21" s="104">
        <f t="shared" si="3"/>
        <v>0.17850000000000002</v>
      </c>
      <c r="F21" s="104">
        <f t="shared" si="3"/>
        <v>0.17850000000000002</v>
      </c>
      <c r="G21" s="104">
        <f t="shared" si="3"/>
        <v>0.17850000000000002</v>
      </c>
    </row>
    <row r="22" spans="1:7" x14ac:dyDescent="0.25">
      <c r="A22" s="31" t="s">
        <v>189</v>
      </c>
      <c r="B22" s="27" t="s">
        <v>86</v>
      </c>
      <c r="C22" s="31" t="s">
        <v>337</v>
      </c>
      <c r="D22" s="104">
        <f t="shared" si="3"/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339</v>
      </c>
      <c r="D23" s="104">
        <f t="shared" si="3"/>
        <v>0.61949999999999994</v>
      </c>
      <c r="E23" s="104">
        <f t="shared" si="3"/>
        <v>0.61949999999999994</v>
      </c>
      <c r="F23" s="104">
        <f t="shared" si="3"/>
        <v>0.61949999999999994</v>
      </c>
      <c r="G23" s="104">
        <f t="shared" si="3"/>
        <v>0.61949999999999994</v>
      </c>
    </row>
    <row r="24" spans="1:7" x14ac:dyDescent="0.25">
      <c r="A24" s="31" t="s">
        <v>188</v>
      </c>
      <c r="B24" s="27" t="s">
        <v>86</v>
      </c>
      <c r="C24" s="31" t="s">
        <v>337</v>
      </c>
      <c r="D24" s="104">
        <f t="shared" si="3"/>
        <v>1</v>
      </c>
      <c r="E24" s="104">
        <f t="shared" si="3"/>
        <v>1</v>
      </c>
      <c r="F24" s="104">
        <f t="shared" si="3"/>
        <v>1</v>
      </c>
      <c r="G24" s="104">
        <f t="shared" si="3"/>
        <v>1</v>
      </c>
    </row>
    <row r="25" spans="1:7" x14ac:dyDescent="0.25">
      <c r="C25" s="27" t="s">
        <v>339</v>
      </c>
      <c r="D25" s="104">
        <f t="shared" si="3"/>
        <v>0.63</v>
      </c>
      <c r="E25" s="104">
        <f t="shared" si="3"/>
        <v>0.63</v>
      </c>
      <c r="F25" s="104">
        <f t="shared" si="3"/>
        <v>0.63</v>
      </c>
      <c r="G25" s="104">
        <f t="shared" si="3"/>
        <v>0.63</v>
      </c>
    </row>
  </sheetData>
  <sheetProtection algorithmName="SHA-512" hashValue="y1ShcUIi80YINZCV2Smlm3MmCkkXl+jFBNpz06HJ0vGHXGFdy+/NtZlX2idnunrLuPSnTNuSBIpdtuT9b+dUDg==" saltValue="ySHgUt8h7T/jDDwNMEX3w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ExQXq61hpBMUZWNtm4Kdyz2Q/+lei5Z2PHf88blf1SKN7kBjvkshp23QOF3Y+775GmHxOVxI1+a5Go+l0wcOkw==" saltValue="O949EhzzI80ILsurhpvsL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1UtYQ+MZQXvrmxsGHNtwEhOgg+YnCV6/5EzbnyAf/MdW1hcY5upmzG9tiRWxg1V8E+hNTQff7DR7Io/A972CQg==" saltValue="aZmJhL3fs5jSAhAzh4PQo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g3o91eI4fPzXcRXDPZm+W+mQLutX0RCgqrr1hyhHcG+o8EsEeoP29VRnLFSinRCndWcHM9FUR+ZefPDaXVFMtQ==" saltValue="EcNbmwmhml4E0HxEzo+f8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aWRkeXqFUMETgr79fZC51fmX1HbmaYnlrynDj7TMQMz7nFyXbNIWy9PaOJv1qRGu6YANHNdwCxX6DqZmBjXyiw==" saltValue="isYJXy+d0Jw1s0rkalplQ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147</v>
      </c>
      <c r="B1" s="29" t="s">
        <v>145</v>
      </c>
    </row>
    <row r="2" spans="1:2" x14ac:dyDescent="0.25">
      <c r="A2" s="27" t="s">
        <v>144</v>
      </c>
      <c r="B2" s="116">
        <v>10</v>
      </c>
    </row>
    <row r="3" spans="1:2" x14ac:dyDescent="0.25">
      <c r="A3" s="27" t="s">
        <v>143</v>
      </c>
      <c r="B3" s="116">
        <v>10</v>
      </c>
    </row>
    <row r="4" spans="1:2" x14ac:dyDescent="0.25">
      <c r="A4" s="27" t="s">
        <v>142</v>
      </c>
      <c r="B4" s="116">
        <v>50</v>
      </c>
    </row>
    <row r="5" spans="1:2" x14ac:dyDescent="0.25">
      <c r="A5" s="27" t="s">
        <v>146</v>
      </c>
      <c r="B5" s="116">
        <v>100</v>
      </c>
    </row>
    <row r="6" spans="1:2" x14ac:dyDescent="0.25">
      <c r="A6" s="27" t="s">
        <v>140</v>
      </c>
      <c r="B6" s="116">
        <v>5</v>
      </c>
    </row>
    <row r="7" spans="1:2" x14ac:dyDescent="0.25">
      <c r="A7" s="27" t="s">
        <v>141</v>
      </c>
      <c r="B7" s="116">
        <v>5</v>
      </c>
    </row>
  </sheetData>
  <sheetProtection algorithmName="SHA-512" hashValue="M3kHWPFDJjB8C6imnJGNwEFrf93AZDyu5A/i4jc2gE8HghofEF1sKX4KUhYBG6LgYTufvhVcyV3s25qX3l5vmQ==" saltValue="AezLlhSVL6CYuQXbOc3VO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5">
      <c r="B19" s="34" t="s">
        <v>77</v>
      </c>
      <c r="C19" s="62"/>
      <c r="D19" s="62"/>
      <c r="E19" s="44" t="str">
        <f>IF(E$7="","",E$7)</f>
        <v/>
      </c>
    </row>
    <row r="20" spans="2:5" x14ac:dyDescent="0.25">
      <c r="B20" s="34" t="s">
        <v>75</v>
      </c>
      <c r="C20" s="62"/>
      <c r="D20" s="62"/>
      <c r="E20" s="44" t="str">
        <f>IF(E$7="","",E$7)</f>
        <v/>
      </c>
    </row>
    <row r="21" spans="2:5" x14ac:dyDescent="0.25">
      <c r="B21" s="34" t="s">
        <v>148</v>
      </c>
      <c r="C21" s="33"/>
      <c r="D21" s="32"/>
      <c r="E21" s="62"/>
    </row>
  </sheetData>
  <sheetProtection algorithmName="SHA-512" hashValue="ztbHCuVv5pFtGtdHYg5YEskuEch2e/J3IYZlqomXDOWmmowqkJV7Y0V3snAjkSGZhKxodqmlGzB20oJHjXhlXQ==" saltValue="+ijJE2zn/LFVyyiFS7MP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aK1MWyAtCDmg4DMrKEXcV87Z+sdo0J+DxB1mC2FUpuxMfsllw1Jm8vcg/9AvVTAKJhZFAusEu9F3PtO0DuArag==" saltValue="uLOHYOgG/nBLLKPn0vjDT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2024-03-15T01:52:50Z</dcterms:modified>
</cp:coreProperties>
</file>