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EB7FD4A0-DF17-46A5-AC96-CB2432D4802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C12" i="26"/>
  <c r="C10" i="26"/>
  <c r="G5" i="26"/>
  <c r="G19" i="26" s="1"/>
  <c r="F5" i="26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I38" i="2" s="1"/>
  <c r="A34" i="2"/>
  <c r="A33" i="2"/>
  <c r="A32" i="2"/>
  <c r="A31" i="2"/>
  <c r="A29" i="2"/>
  <c r="A24" i="2"/>
  <c r="A23" i="2"/>
  <c r="A22" i="2"/>
  <c r="A21" i="2"/>
  <c r="A17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A2" i="2"/>
  <c r="A36" i="2" s="1"/>
  <c r="C33" i="1"/>
  <c r="C20" i="1"/>
  <c r="A37" i="2" l="1"/>
  <c r="E10" i="26"/>
  <c r="A15" i="2"/>
  <c r="A25" i="2"/>
  <c r="A40" i="2"/>
  <c r="I2" i="2"/>
  <c r="A16" i="2"/>
  <c r="A26" i="2"/>
  <c r="A38" i="2"/>
  <c r="I40" i="2"/>
  <c r="A3" i="2"/>
  <c r="A18" i="2"/>
  <c r="A30" i="2"/>
  <c r="D10" i="26"/>
  <c r="G12" i="26"/>
  <c r="E19" i="26"/>
  <c r="F10" i="26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<sst xmlns="http://schemas.openxmlformats.org/spreadsheetml/2006/main" count="2092" uniqueCount="337">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</sst>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34872855.5</v>
      </c>
    </row>
    <row r="8" spans="1:3" ht="15" customHeight="1" x14ac:dyDescent="0.25">
      <c r="B8" s="5" t="s">
        <v>19</v>
      </c>
      <c r="C8" s="44">
        <v>0.53500000000000003</v>
      </c>
    </row>
    <row r="9" spans="1:3" ht="15" customHeight="1" x14ac:dyDescent="0.25">
      <c r="B9" s="5" t="s">
        <v>20</v>
      </c>
      <c r="C9" s="45">
        <v>0.99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0.51100000000000001</v>
      </c>
    </row>
    <row r="12" spans="1:3" ht="15" customHeight="1" x14ac:dyDescent="0.25">
      <c r="B12" s="5" t="s">
        <v>23</v>
      </c>
      <c r="C12" s="45">
        <v>0.23699999999999999</v>
      </c>
    </row>
    <row r="13" spans="1:3" ht="15" customHeight="1" x14ac:dyDescent="0.25">
      <c r="B13" s="5" t="s">
        <v>24</v>
      </c>
      <c r="C13" s="45">
        <v>0.73699999999999999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9.9700000000000011E-2</v>
      </c>
    </row>
    <row r="24" spans="1:3" ht="15" customHeight="1" x14ac:dyDescent="0.25">
      <c r="B24" s="15" t="s">
        <v>33</v>
      </c>
      <c r="C24" s="45">
        <v>0.43430000000000002</v>
      </c>
    </row>
    <row r="25" spans="1:3" ht="15" customHeight="1" x14ac:dyDescent="0.25">
      <c r="B25" s="15" t="s">
        <v>34</v>
      </c>
      <c r="C25" s="45">
        <v>0.35899999999999999</v>
      </c>
    </row>
    <row r="26" spans="1:3" ht="15" customHeight="1" x14ac:dyDescent="0.25">
      <c r="B26" s="15" t="s">
        <v>35</v>
      </c>
      <c r="C26" s="45">
        <v>0.107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0.19748062010197501</v>
      </c>
    </row>
    <row r="30" spans="1:3" ht="14.25" customHeight="1" x14ac:dyDescent="0.25">
      <c r="B30" s="25" t="s">
        <v>38</v>
      </c>
      <c r="C30" s="99">
        <v>5.5679474090556798E-2</v>
      </c>
    </row>
    <row r="31" spans="1:3" ht="14.25" customHeight="1" x14ac:dyDescent="0.25">
      <c r="B31" s="25" t="s">
        <v>39</v>
      </c>
      <c r="C31" s="99">
        <v>0.13078694450130801</v>
      </c>
    </row>
    <row r="32" spans="1:3" ht="14.25" customHeight="1" x14ac:dyDescent="0.25">
      <c r="B32" s="25" t="s">
        <v>40</v>
      </c>
      <c r="C32" s="99">
        <v>0.61605296130616094</v>
      </c>
    </row>
    <row r="33" spans="1:5" ht="13" customHeight="1" x14ac:dyDescent="0.25">
      <c r="B33" s="27" t="s">
        <v>41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35.850665255437903</v>
      </c>
    </row>
    <row r="38" spans="1:5" ht="15" customHeight="1" x14ac:dyDescent="0.25">
      <c r="B38" s="11" t="s">
        <v>45</v>
      </c>
      <c r="C38" s="43">
        <v>74.160316590376794</v>
      </c>
      <c r="D38" s="12"/>
      <c r="E38" s="13"/>
    </row>
    <row r="39" spans="1:5" ht="15" customHeight="1" x14ac:dyDescent="0.25">
      <c r="B39" s="11" t="s">
        <v>46</v>
      </c>
      <c r="C39" s="43">
        <v>117.20207806947199</v>
      </c>
      <c r="D39" s="12"/>
      <c r="E39" s="12"/>
    </row>
    <row r="40" spans="1:5" ht="15" customHeight="1" x14ac:dyDescent="0.25">
      <c r="B40" s="11" t="s">
        <v>47</v>
      </c>
      <c r="C40" s="100">
        <v>9.17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3.4058000000000001E-3</v>
      </c>
      <c r="D45" s="12"/>
    </row>
    <row r="46" spans="1:5" ht="15.75" customHeight="1" x14ac:dyDescent="0.25">
      <c r="B46" s="11" t="s">
        <v>52</v>
      </c>
      <c r="C46" s="45">
        <v>0.10184840000000001</v>
      </c>
      <c r="D46" s="12"/>
    </row>
    <row r="47" spans="1:5" ht="15.75" customHeight="1" x14ac:dyDescent="0.25">
      <c r="B47" s="11" t="s">
        <v>53</v>
      </c>
      <c r="C47" s="45">
        <v>0.13982320000000001</v>
      </c>
      <c r="D47" s="12"/>
      <c r="E47" s="13"/>
    </row>
    <row r="48" spans="1:5" ht="15" customHeight="1" x14ac:dyDescent="0.25">
      <c r="B48" s="11" t="s">
        <v>54</v>
      </c>
      <c r="C48" s="46">
        <v>0.7549226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0.419354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24xQvqwM/wHCtMJ94QDGoyUdmfvfEjg3qGR092/x3oYqn+/eA7ljGW36IWhyCUO1T0BeNgPrHoK8+1q6shvV/Q==" saltValue="SpF1mofRpZBBp85cjzOT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0.241505464317986</v>
      </c>
      <c r="C2" s="98">
        <v>0.95</v>
      </c>
      <c r="D2" s="56">
        <v>45.474336039627488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42.690808780825847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217.5673441622117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0.68484405953901173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13.708520680846441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13.708520680846441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13.708520680846441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13.708520680846441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13.708520680846441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13.708520680846441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0.314836667943726</v>
      </c>
      <c r="C16" s="98">
        <v>0.95</v>
      </c>
      <c r="D16" s="56">
        <v>0.44775725299200048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5.0749502759813003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5.0749502759813003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0.5492108</v>
      </c>
      <c r="C21" s="98">
        <v>0.95</v>
      </c>
      <c r="D21" s="56">
        <v>6.3462726393905529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23.484675418466331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8.0000000000000002E-3</v>
      </c>
      <c r="C23" s="98">
        <v>0.95</v>
      </c>
      <c r="D23" s="56">
        <v>4.5665474093235741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0.292549254610112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0.26208812537286402</v>
      </c>
      <c r="C27" s="98">
        <v>0.95</v>
      </c>
      <c r="D27" s="56">
        <v>19.70793869658976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0.4003968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84.992956066465482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5.8200000000000002E-2</v>
      </c>
      <c r="C31" s="98">
        <v>0.95</v>
      </c>
      <c r="D31" s="56">
        <v>1.9651733159984111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0.26556879999999999</v>
      </c>
      <c r="C32" s="98">
        <v>0.95</v>
      </c>
      <c r="D32" s="56">
        <v>0.92770596430656782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0.39171754097459299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0.31121219999999999</v>
      </c>
      <c r="C38" s="98">
        <v>0.95</v>
      </c>
      <c r="D38" s="56">
        <v>3.6378963707202279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0.22646959999999999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EvV/cryh3GqM5AontXrVsz18zTjOWdFxyF6TtNPpEwCdpFOZ5Y2hV42aad4f8TKg+ZubMVTrU2tQb1eCxRDN+A==" saltValue="RXYGPWXJPO7Otz67sAPq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IfifDarbRQq7FxIoVXz8XCkBwil/MWmdqgMVnfH7mqM1J8qa9GN/e1lrIfqh2klmYn706SU0vlyXZOuRSmb0PQ==" saltValue="UmEoT+b7x48OT5hwe1SCz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h48TeOCdet8RIKCNflp31a2+mCJbnlNvLH02kn4ID6TR7lZTt0H9cHib3ibTO24gIn7npmZlTBX5puNlZRElUw==" saltValue="b2rBdkkG07VLor+BYTVV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208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ZzGkR9moiYrX2slZWFtYqPGtf0yJIDEdmnn7uzSTSlndW91FFyAfStxn0M8jkpkeru2htzxmVCVJTiBLVR4qZQ==" saltValue="tvU1nMM0tZMW9d424wdG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0.23699999999999999</v>
      </c>
      <c r="E10" s="60">
        <f>IF(ISBLANK(comm_deliv), frac_children_health_facility,1)</f>
        <v>0.23699999999999999</v>
      </c>
      <c r="F10" s="60">
        <f>IF(ISBLANK(comm_deliv), frac_children_health_facility,1)</f>
        <v>0.23699999999999999</v>
      </c>
      <c r="G10" s="60">
        <f>IF(ISBLANK(comm_deliv), frac_children_health_facility,1)</f>
        <v>0.23699999999999999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0.73699999999999999</v>
      </c>
      <c r="M24" s="60">
        <f>famplan_unmet_need</f>
        <v>0.73699999999999999</v>
      </c>
      <c r="N24" s="60">
        <f>famplan_unmet_need</f>
        <v>0.73699999999999999</v>
      </c>
      <c r="O24" s="60">
        <f>famplan_unmet_need</f>
        <v>0.73699999999999999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0.40596389547462008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0.17398452663198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9.4018367093400002E-2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bwWbskmF7bcV2iJokxIB0CJWPpdBYnddvN9YICOGB+/kAOXUfUAiW2bx7m6dlQPTyfNnleL1fwF2YhKoCYpDLQ==" saltValue="y5cMTcCDzNXooaVRDLhcP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NaZVTVQppNagy5yepK/tZxMM09gR5VOtGMpE/ack8syFHb4OmBkVPHh4IwSUisfVuAOPO6XwmvAfpMbZ9rXzmw==" saltValue="NOF93sSmCazjLU245QQ5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ZAOZnKLPZ+TSPKRIPqyMk1UKcavubZlrzuH3/Jws7GwreIP4n4OwrknOS0eVqLSDkFEfbBgo5QlwN3/rCylWg==" saltValue="9Jlph5PWlbupUyjarhKl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5zn/SuMqU7F0LT5Sd+KNTYmBLp4egQuT20s3NYEFu5nIuTPTcwR3v1tPrGpK1BOezPgTixue+EcoQGGyGKXFQ==" saltValue="wOcfNwm9G1Bo9cclYxhbj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323zcWY/cLL2qBKxJWwkN71NmxvWHaLUp04qNEAEK28XiHR7chh+Y5QkVkEhE6Wkntw7z6eAnmyb5ZBnPnxDow==" saltValue="PCpk9Ut76NzavTsxNLjRK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ZF1g6TIg+u8XTiLqCsBVMcQ6FZvHqzH+U3tlfjYzUMIJFM95mCluhqIo/W7/3Jt93TpzoAsp89v55RnOVioQw==" saltValue="0OjMFC7r2QhGNd52wgQZ6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7747798.6846000003</v>
      </c>
      <c r="C2" s="49">
        <v>11086000</v>
      </c>
      <c r="D2" s="49">
        <v>16845000</v>
      </c>
      <c r="E2" s="49">
        <v>12281000</v>
      </c>
      <c r="F2" s="49">
        <v>8730000</v>
      </c>
      <c r="G2" s="17">
        <f t="shared" ref="G2:G11" si="0">C2+D2+E2+F2</f>
        <v>48942000</v>
      </c>
      <c r="H2" s="17">
        <f t="shared" ref="H2:H11" si="1">(B2 + stillbirth*B2/(1000-stillbirth))/(1-abortion)</f>
        <v>9004634.8829517718</v>
      </c>
      <c r="I2" s="17">
        <f t="shared" ref="I2:I11" si="2">G2-H2</f>
        <v>39937365.117048226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7862243.0144000007</v>
      </c>
      <c r="C3" s="50">
        <v>11406000</v>
      </c>
      <c r="D3" s="50">
        <v>17372000</v>
      </c>
      <c r="E3" s="50">
        <v>12545000</v>
      </c>
      <c r="F3" s="50">
        <v>9016000</v>
      </c>
      <c r="G3" s="17">
        <f t="shared" si="0"/>
        <v>50339000</v>
      </c>
      <c r="H3" s="17">
        <f t="shared" si="1"/>
        <v>9137644.1990458351</v>
      </c>
      <c r="I3" s="17">
        <f t="shared" si="2"/>
        <v>41201355.800954163</v>
      </c>
    </row>
    <row r="4" spans="1:9" ht="15.75" customHeight="1" x14ac:dyDescent="0.25">
      <c r="A4" s="5">
        <f t="shared" si="3"/>
        <v>2023</v>
      </c>
      <c r="B4" s="49">
        <v>7976378.7432000004</v>
      </c>
      <c r="C4" s="50">
        <v>11730000</v>
      </c>
      <c r="D4" s="50">
        <v>17928000</v>
      </c>
      <c r="E4" s="50">
        <v>12818000</v>
      </c>
      <c r="F4" s="50">
        <v>9304000</v>
      </c>
      <c r="G4" s="17">
        <f t="shared" si="0"/>
        <v>51780000</v>
      </c>
      <c r="H4" s="17">
        <f t="shared" si="1"/>
        <v>9270294.853351865</v>
      </c>
      <c r="I4" s="17">
        <f t="shared" si="2"/>
        <v>42509705.146648139</v>
      </c>
    </row>
    <row r="5" spans="1:9" ht="15.75" customHeight="1" x14ac:dyDescent="0.25">
      <c r="A5" s="5">
        <f t="shared" si="3"/>
        <v>2024</v>
      </c>
      <c r="B5" s="49">
        <v>8090224.4996000016</v>
      </c>
      <c r="C5" s="50">
        <v>12065000</v>
      </c>
      <c r="D5" s="50">
        <v>18513000</v>
      </c>
      <c r="E5" s="50">
        <v>13108000</v>
      </c>
      <c r="F5" s="50">
        <v>9589000</v>
      </c>
      <c r="G5" s="17">
        <f t="shared" si="0"/>
        <v>53275000</v>
      </c>
      <c r="H5" s="17">
        <f t="shared" si="1"/>
        <v>9402608.4963732194</v>
      </c>
      <c r="I5" s="17">
        <f t="shared" si="2"/>
        <v>43872391.503626779</v>
      </c>
    </row>
    <row r="6" spans="1:9" ht="15.75" customHeight="1" x14ac:dyDescent="0.25">
      <c r="A6" s="5">
        <f t="shared" si="3"/>
        <v>2025</v>
      </c>
      <c r="B6" s="49">
        <v>8203757.6599999992</v>
      </c>
      <c r="C6" s="50">
        <v>12410000</v>
      </c>
      <c r="D6" s="50">
        <v>19121000</v>
      </c>
      <c r="E6" s="50">
        <v>13422000</v>
      </c>
      <c r="F6" s="50">
        <v>9870000</v>
      </c>
      <c r="G6" s="17">
        <f t="shared" si="0"/>
        <v>54823000</v>
      </c>
      <c r="H6" s="17">
        <f t="shared" si="1"/>
        <v>9534558.8345436733</v>
      </c>
      <c r="I6" s="17">
        <f t="shared" si="2"/>
        <v>45288441.165456325</v>
      </c>
    </row>
    <row r="7" spans="1:9" ht="15.75" customHeight="1" x14ac:dyDescent="0.25">
      <c r="A7" s="5">
        <f t="shared" si="3"/>
        <v>2026</v>
      </c>
      <c r="B7" s="49">
        <v>8327290.5539999986</v>
      </c>
      <c r="C7" s="50">
        <v>12740000</v>
      </c>
      <c r="D7" s="50">
        <v>19735000</v>
      </c>
      <c r="E7" s="50">
        <v>13753000</v>
      </c>
      <c r="F7" s="50">
        <v>10136000</v>
      </c>
      <c r="G7" s="17">
        <f t="shared" si="0"/>
        <v>56364000</v>
      </c>
      <c r="H7" s="17">
        <f t="shared" si="1"/>
        <v>9678131.0479925591</v>
      </c>
      <c r="I7" s="17">
        <f t="shared" si="2"/>
        <v>46685868.952007443</v>
      </c>
    </row>
    <row r="8" spans="1:9" ht="15.75" customHeight="1" x14ac:dyDescent="0.25">
      <c r="A8" s="5">
        <f t="shared" si="3"/>
        <v>2027</v>
      </c>
      <c r="B8" s="49">
        <v>8450801.9333999995</v>
      </c>
      <c r="C8" s="50">
        <v>13081000</v>
      </c>
      <c r="D8" s="50">
        <v>20371000</v>
      </c>
      <c r="E8" s="50">
        <v>14110000</v>
      </c>
      <c r="F8" s="50">
        <v>10403000</v>
      </c>
      <c r="G8" s="17">
        <f t="shared" si="0"/>
        <v>57965000</v>
      </c>
      <c r="H8" s="17">
        <f t="shared" si="1"/>
        <v>9821678.2567755338</v>
      </c>
      <c r="I8" s="17">
        <f t="shared" si="2"/>
        <v>48143321.743224464</v>
      </c>
    </row>
    <row r="9" spans="1:9" ht="15.75" customHeight="1" x14ac:dyDescent="0.25">
      <c r="A9" s="5">
        <f t="shared" si="3"/>
        <v>2028</v>
      </c>
      <c r="B9" s="49">
        <v>8574242.4575999975</v>
      </c>
      <c r="C9" s="50">
        <v>13429000</v>
      </c>
      <c r="D9" s="50">
        <v>21021000</v>
      </c>
      <c r="E9" s="50">
        <v>14497000</v>
      </c>
      <c r="F9" s="50">
        <v>10668000</v>
      </c>
      <c r="G9" s="17">
        <f t="shared" si="0"/>
        <v>59615000</v>
      </c>
      <c r="H9" s="17">
        <f t="shared" si="1"/>
        <v>9965143.1163350008</v>
      </c>
      <c r="I9" s="17">
        <f t="shared" si="2"/>
        <v>49649856.883664995</v>
      </c>
    </row>
    <row r="10" spans="1:9" ht="15.75" customHeight="1" x14ac:dyDescent="0.25">
      <c r="A10" s="5">
        <f t="shared" si="3"/>
        <v>2029</v>
      </c>
      <c r="B10" s="49">
        <v>8697458.833399998</v>
      </c>
      <c r="C10" s="50">
        <v>13772000</v>
      </c>
      <c r="D10" s="50">
        <v>21683000</v>
      </c>
      <c r="E10" s="50">
        <v>14917000</v>
      </c>
      <c r="F10" s="50">
        <v>10932000</v>
      </c>
      <c r="G10" s="17">
        <f t="shared" si="0"/>
        <v>61304000</v>
      </c>
      <c r="H10" s="17">
        <f t="shared" si="1"/>
        <v>10108347.466479633</v>
      </c>
      <c r="I10" s="17">
        <f t="shared" si="2"/>
        <v>51195652.533520371</v>
      </c>
    </row>
    <row r="11" spans="1:9" ht="15.75" customHeight="1" x14ac:dyDescent="0.25">
      <c r="A11" s="5">
        <f t="shared" si="3"/>
        <v>2030</v>
      </c>
      <c r="B11" s="49">
        <v>8820399.3359999992</v>
      </c>
      <c r="C11" s="50">
        <v>14100000</v>
      </c>
      <c r="D11" s="50">
        <v>22354000</v>
      </c>
      <c r="E11" s="50">
        <v>15373000</v>
      </c>
      <c r="F11" s="50">
        <v>11198000</v>
      </c>
      <c r="G11" s="17">
        <f t="shared" si="0"/>
        <v>63025000</v>
      </c>
      <c r="H11" s="17">
        <f t="shared" si="1"/>
        <v>10251231.191690512</v>
      </c>
      <c r="I11" s="17">
        <f t="shared" si="2"/>
        <v>52773768.808309488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AESdq17DKqqh6py2m79IRF8B+YWHP8OoV3EMquuH1YI74924rPiJrd1Rmv+jkkCQHXszJXAZeFdd09U/N/W4Q==" saltValue="JTfpteA/YRmhOcpKkN+tG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1.9160121541726973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1.9160121541726973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1.762494839543854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1.762494839543854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1.605222316149818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1.605222316149818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1.5037912332700465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1.5037912332700465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2.2595167119874588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2.2595167119874588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2.048430404372799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2.048430404372799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BI6/PGd7RyAANHJ2sHpZjwG60Vdq6UIOOB/Grlbhn84OnUZ16Qvd268cYCdjGLCt+/7fRIpWAazMOK+B60Hn6w==" saltValue="Ecnw/NJGey0UET3ltngBm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JfZndFMU5wlU9Ox/XRIJA3QCu7UHVnUpNdowt6vwgFu3i85pRjqI0patJe5sZXXhws1dJtj51uRH9xb2hS+wGA==" saltValue="xFh4eNRGvUA6mJGwehGe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23Fd2b9kizOdgVjGDqHG/BOmD3yNDG0gFWPq7RWKG6gyUfg2aRVbC7ifaRSKOzahPkFeGv1gYrIirydA0aKmg==" saltValue="cdfUSY9vjxtFsSJ5DE5n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0.57679238152674961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0.57679238152674961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0.84898797012427496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0.84898797012427496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0.84898797012427496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0.84898797012427496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0.3759189452277461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0.3759189452277461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0.81288350310757906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0.81288350310757906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0.81288350310757906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0.81288350310757906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0.8981286323951061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0.8981286323951061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0.88573426956880186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0.88573426956880186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0.88573426956880186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0.88573426956880186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xDBg/9fmajZFuRsJEylsF/Cv3+BJkmFvSooMuqGO7VC/r/vwqco/evEIqIB3ASaDwaDu3Qnma9NS5begYxdiRA==" saltValue="Fi6y/lrsj4OHLd0rFYz0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ZHIC2SE/H5mrPdbzCX3IN7DCmsHg0nS6T+ZvUt4FF+FrKVvwFyU2bGCiwIrWev8dMfJrQt9xuR3H66w/em78g==" saltValue="6U3YGuY3AiyF5ESGnNXY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0.31144107948511696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0.44495645188219313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0.44495645188219313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0.52041655248013163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0.52041655248013163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0.52041655248013163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0.52041655248013163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0.56832757770103604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0.56832757770103604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0.56832757770103604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0.56832757770103604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0.41300466824817894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0.55496758711091465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0.55496758711091465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0.62797619047619047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0.62797619047619047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0.62797619047619047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0.62797619047619047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0.67191601049868788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0.67191601049868788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0.67191601049868788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0.67191601049868788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0.1711484609826992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0.26792240291374703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0.26792240291374703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0.33127871140315174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0.33127871140315174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0.33127871140315174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0.33127871140315174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0.37540734303714973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0.37540734303714973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0.37540734303714973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0.37540734303714973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0.29099541720497069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0.42110621825806754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0.42110621825806754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0.49613705072220354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0.49613705072220354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0.49613705072220354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0.49613705072220354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0.54434993924665842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0.54434993924665842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0.54434993924665842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0.54434993924665842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0.85046418331289597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0.90974841391779926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0.90974841391779926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0.93171575545135865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0.93171575545135865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0.93171575545135865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0.93171575545135865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0.9430350903843232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0.9430350903843232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0.9430350903843232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0.9430350903843232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0.66918355131980933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0.78190717682143929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0.78190717682143929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0.82914744575431409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0.82914744575431409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0.82914744575431409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0.82914744575431409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0.85481997677119637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0.85481997677119637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0.85481997677119637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0.85481997677119637</v>
      </c>
    </row>
  </sheetData>
  <sheetProtection algorithmName="SHA-512" hashValue="okYCJOWnd5exn/ZsYKFdUKUcWBkCAC/ak6UbDn6cgYnZkNJgnYm3WcOIIG5x7zYLyto6xWQW551TAFccJX+DyA==" saltValue="5lropsulMFaxlAgT8sZ4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0.85709490005491484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0.85588625281854813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0.85587953748096746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0.85892553663821014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0.8541352665356694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0.84636220449829058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0.8499651483378633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0.85608544310630985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0.7713854100494234</v>
      </c>
      <c r="E10" s="90">
        <f>E3*0.9</f>
        <v>0.77029762753669329</v>
      </c>
      <c r="F10" s="90">
        <f>F3*0.9</f>
        <v>0.77029158373287077</v>
      </c>
      <c r="G10" s="90">
        <f>G3*0.9</f>
        <v>0.77303298297438916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0.76872173988210246</v>
      </c>
      <c r="E12" s="90">
        <f>E5*0.9</f>
        <v>0.76172598404846159</v>
      </c>
      <c r="F12" s="90">
        <f>F5*0.9</f>
        <v>0.76496863350407696</v>
      </c>
      <c r="G12" s="90">
        <f>G5*0.9</f>
        <v>0.77047689879567893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0.89994964505766062</v>
      </c>
      <c r="E17" s="90">
        <f>E3*1.05</f>
        <v>0.89868056545947561</v>
      </c>
      <c r="F17" s="90">
        <f>F3*1.05</f>
        <v>0.89867351435501586</v>
      </c>
      <c r="G17" s="90">
        <f>G3*1.05</f>
        <v>0.90187181347012069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0.89684202986245287</v>
      </c>
      <c r="E19" s="90">
        <f>E5*1.05</f>
        <v>0.88868031472320519</v>
      </c>
      <c r="F19" s="90">
        <f>F5*1.05</f>
        <v>0.89246340575475647</v>
      </c>
      <c r="G19" s="90">
        <f>G5*1.05</f>
        <v>0.89888971526162542</v>
      </c>
    </row>
  </sheetData>
  <sheetProtection algorithmName="SHA-512" hashValue="RGNg+Ax1gsP35V4MftdHh6J0db1NYuuiavogbA+YvA2HGQ2iuzoZu2qivaKhpW8NYgG89yVVRbT6yD9j9xJdzA==" saltValue="e7Ze1vVWaP3Y6Mp2m1ypn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eh9/SPmLj/4sLdw7GwbxQwhQMw5Twh3eIYkYvQPYBj3gqjF3nRJOXSVtCllfo1zExdivMK9AXpTgP+gXgMp0Mw==" saltValue="GotFca4NYBUJEPHVFNup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557e5OgwI//swIEhinYg/CzD248ZyHAUgv5qEmQzxkqRE0USnbjzoQQAMZddiWfpXByO8gvv0ixe+m8Uh+8ng==" saltValue="xKfG38WNVfeswwPMa2cFy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8.1432633319155259E-3</v>
      </c>
    </row>
    <row r="4" spans="1:8" ht="15.75" customHeight="1" x14ac:dyDescent="0.25">
      <c r="B4" s="19" t="s">
        <v>79</v>
      </c>
      <c r="C4" s="101">
        <v>0.12976204685914461</v>
      </c>
    </row>
    <row r="5" spans="1:8" ht="15.75" customHeight="1" x14ac:dyDescent="0.25">
      <c r="B5" s="19" t="s">
        <v>80</v>
      </c>
      <c r="C5" s="101">
        <v>7.7865012384755711E-2</v>
      </c>
    </row>
    <row r="6" spans="1:8" ht="15.75" customHeight="1" x14ac:dyDescent="0.25">
      <c r="B6" s="19" t="s">
        <v>81</v>
      </c>
      <c r="C6" s="101">
        <v>0.31596497329182399</v>
      </c>
    </row>
    <row r="7" spans="1:8" ht="15.75" customHeight="1" x14ac:dyDescent="0.25">
      <c r="B7" s="19" t="s">
        <v>82</v>
      </c>
      <c r="C7" s="101">
        <v>0.30968754452631331</v>
      </c>
    </row>
    <row r="8" spans="1:8" ht="15.75" customHeight="1" x14ac:dyDescent="0.25">
      <c r="B8" s="19" t="s">
        <v>83</v>
      </c>
      <c r="C8" s="101">
        <v>2.6987395994716251E-2</v>
      </c>
    </row>
    <row r="9" spans="1:8" ht="15.75" customHeight="1" x14ac:dyDescent="0.25">
      <c r="B9" s="19" t="s">
        <v>84</v>
      </c>
      <c r="C9" s="101">
        <v>6.4952087484845364E-2</v>
      </c>
    </row>
    <row r="10" spans="1:8" ht="15.75" customHeight="1" x14ac:dyDescent="0.25">
      <c r="B10" s="19" t="s">
        <v>85</v>
      </c>
      <c r="C10" s="101">
        <v>6.6637676126485385E-2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5">
      <c r="B15" s="19" t="s">
        <v>88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5">
      <c r="B16" s="19" t="s">
        <v>89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5">
      <c r="B17" s="19" t="s">
        <v>90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5">
      <c r="B18" s="19" t="s">
        <v>91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5">
      <c r="B19" s="19" t="s">
        <v>92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5">
      <c r="B20" s="19" t="s">
        <v>93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5">
      <c r="B21" s="19" t="s">
        <v>94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5">
      <c r="B22" s="19" t="s">
        <v>95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8.6847340999999995E-2</v>
      </c>
    </row>
    <row r="27" spans="1:8" ht="15.75" customHeight="1" x14ac:dyDescent="0.25">
      <c r="B27" s="19" t="s">
        <v>102</v>
      </c>
      <c r="C27" s="101">
        <v>8.4805239999999997E-3</v>
      </c>
    </row>
    <row r="28" spans="1:8" ht="15.75" customHeight="1" x14ac:dyDescent="0.25">
      <c r="B28" s="19" t="s">
        <v>103</v>
      </c>
      <c r="C28" s="101">
        <v>0.15529126400000001</v>
      </c>
    </row>
    <row r="29" spans="1:8" ht="15.75" customHeight="1" x14ac:dyDescent="0.25">
      <c r="B29" s="19" t="s">
        <v>104</v>
      </c>
      <c r="C29" s="101">
        <v>0.168382743</v>
      </c>
    </row>
    <row r="30" spans="1:8" ht="15.75" customHeight="1" x14ac:dyDescent="0.25">
      <c r="B30" s="19" t="s">
        <v>2</v>
      </c>
      <c r="C30" s="101">
        <v>0.105182391</v>
      </c>
    </row>
    <row r="31" spans="1:8" ht="15.75" customHeight="1" x14ac:dyDescent="0.25">
      <c r="B31" s="19" t="s">
        <v>105</v>
      </c>
      <c r="C31" s="101">
        <v>0.10869061100000001</v>
      </c>
    </row>
    <row r="32" spans="1:8" ht="15.75" customHeight="1" x14ac:dyDescent="0.25">
      <c r="B32" s="19" t="s">
        <v>106</v>
      </c>
      <c r="C32" s="101">
        <v>1.8206013E-2</v>
      </c>
    </row>
    <row r="33" spans="2:3" ht="15.75" customHeight="1" x14ac:dyDescent="0.25">
      <c r="B33" s="19" t="s">
        <v>107</v>
      </c>
      <c r="C33" s="101">
        <v>8.4055170999999984E-2</v>
      </c>
    </row>
    <row r="34" spans="2:3" ht="15.75" customHeight="1" x14ac:dyDescent="0.25">
      <c r="B34" s="19" t="s">
        <v>108</v>
      </c>
      <c r="C34" s="101">
        <v>0.26486394200000002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kZKjjXhwMRfqWTTHZlqcQVfu2U3nWig65+ts4wRddwp2MQPmGxeNYUVnKrAmt4C5qwZg+64IckujBfZwVSHLiA==" saltValue="TZeMCdjK3QYluVomms9Pj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114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115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119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120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0.83953369649999998</v>
      </c>
      <c r="D14" s="54">
        <v>0.82410223475900002</v>
      </c>
      <c r="E14" s="54">
        <v>0.82410223475900002</v>
      </c>
      <c r="F14" s="54">
        <v>0.68824316440900002</v>
      </c>
      <c r="G14" s="54">
        <v>0.68824316440900002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0.35206181376206097</v>
      </c>
      <c r="D15" s="52">
        <f t="shared" si="0"/>
        <v>0.34559056855512571</v>
      </c>
      <c r="E15" s="52">
        <f t="shared" si="0"/>
        <v>0.34559056855512571</v>
      </c>
      <c r="F15" s="52">
        <f t="shared" si="0"/>
        <v>0.28861752396757179</v>
      </c>
      <c r="G15" s="52">
        <f t="shared" si="0"/>
        <v>0.28861752396757179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WTUlRKGmflb+C6qJ8oXch9BsOJahCe60x+YIjwT9CY2FWdVgxQ/gFHVN4PZFwFGIPOcFIh7Kh+P4iZU+IgSGA==" saltValue="ppyDJyNeOu3EVyZoj96J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0.38865440000000001</v>
      </c>
      <c r="D2" s="53">
        <v>0.26556879999999999</v>
      </c>
      <c r="E2" s="53"/>
      <c r="F2" s="53"/>
      <c r="G2" s="53"/>
    </row>
    <row r="3" spans="1:7" x14ac:dyDescent="0.25">
      <c r="B3" s="3" t="s">
        <v>130</v>
      </c>
      <c r="C3" s="53">
        <v>0.47791139999999999</v>
      </c>
      <c r="D3" s="53">
        <v>0.42204710000000001</v>
      </c>
      <c r="E3" s="53"/>
      <c r="F3" s="53"/>
      <c r="G3" s="53"/>
    </row>
    <row r="4" spans="1:7" x14ac:dyDescent="0.25">
      <c r="B4" s="3" t="s">
        <v>131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/>
    </row>
    <row r="5" spans="1:7" x14ac:dyDescent="0.25">
      <c r="B5" s="3" t="s">
        <v>132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XfEF9y+MphgXrGrnruIeKLRDd57fBjI1msXfqKukDppzypR5eXQmFNUU8ZrlOrt2Z7dgvPZWhZ/CQ1NvcvyL7w==" saltValue="LAdxo6rGzCDnbiMhwfQSa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DxJ71Xi1sQuUV1W3z8JuWVc75cIbcK6+TW/VoWmdZfQo7pELthpJZFR9/Wme1dEgkB6QudI4eWzySirHwmDOw==" saltValue="3ce3Ry67xHpdsZnrVMvWC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knboGA9+HcBzTJ6yGcSfmNfPdVS8F6dbrCiucbq9yL7lZ2nQRpBYfQd79AfVl/Gpe8dnpqR8YMAL4Fb7mqt8/Q==" saltValue="E8Du4eDIyjM4Jw6bZPKUQ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ZuVmlJjMBWDpwsqjOcBkLkHIJVG9M3kNz25NdqG0ANV3RVuiLFbX8Q18PmbUvl+hBd4bx7ce/ZeUzJSP+ilqmA==" saltValue="ct1BSGVt2c7ZGVZkTU/F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NTRF8nbqg25ZdDNavT1sQNQHvXT/DjqHVrSFRXkd1kPPX9xdMpIUCDGGc9zc/SsLlARVA38eCEMOWMH6VV2hiA==" saltValue="u0yTfW/II8RH+Ei7WvXhJ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2024-03-15T03:10:43Z</dcterms:modified>
</cp:coreProperties>
</file>