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2FDA607-E40C-4AB4-B2CD-6C4E0B3480E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C12" i="26"/>
  <c r="G10" i="26"/>
  <c r="C10" i="26"/>
  <c r="G5" i="26"/>
  <c r="G19" i="26" s="1"/>
  <c r="F5" i="26"/>
  <c r="F12" i="26" s="1"/>
  <c r="E5" i="26"/>
  <c r="E12" i="26" s="1"/>
  <c r="D5" i="26"/>
  <c r="D12" i="26" s="1"/>
  <c r="G3" i="26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30" i="2"/>
  <c r="A19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A31" i="2" l="1"/>
  <c r="F19" i="26"/>
  <c r="A23" i="2"/>
  <c r="A14" i="2"/>
  <c r="A25" i="2"/>
  <c r="E10" i="26"/>
  <c r="A15" i="2"/>
  <c r="A21" i="2"/>
  <c r="A33" i="2"/>
  <c r="A34" i="2"/>
  <c r="A37" i="2"/>
  <c r="A17" i="2"/>
  <c r="A27" i="2"/>
  <c r="A38" i="2"/>
  <c r="I40" i="2"/>
  <c r="A39" i="2"/>
  <c r="A22" i="2"/>
  <c r="A13" i="2"/>
  <c r="A35" i="2"/>
  <c r="A26" i="2"/>
  <c r="A40" i="2"/>
  <c r="I7" i="2"/>
  <c r="A18" i="2"/>
  <c r="A29" i="2"/>
  <c r="I38" i="2"/>
  <c r="G12" i="26"/>
  <c r="D19" i="26"/>
  <c r="D10" i="26"/>
  <c r="E19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<sst xmlns="http://schemas.openxmlformats.org/spreadsheetml/2006/main" count="2092" uniqueCount="337">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</sst>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12304.24243164064</v>
      </c>
    </row>
    <row r="8" spans="1:3" ht="15" customHeight="1" x14ac:dyDescent="0.25">
      <c r="B8" s="5" t="s">
        <v>19</v>
      </c>
      <c r="C8" s="44">
        <v>0.01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0.78687103271484404</v>
      </c>
    </row>
    <row r="11" spans="1:3" ht="15" customHeight="1" x14ac:dyDescent="0.25">
      <c r="B11" s="5" t="s">
        <v>22</v>
      </c>
      <c r="C11" s="45">
        <v>0.70400000000000007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0.52100000000000002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2.0899999999999998E-2</v>
      </c>
    </row>
    <row r="24" spans="1:3" ht="15" customHeight="1" x14ac:dyDescent="0.25">
      <c r="B24" s="15" t="s">
        <v>33</v>
      </c>
      <c r="C24" s="45">
        <v>0.42159999999999997</v>
      </c>
    </row>
    <row r="25" spans="1:3" ht="15" customHeight="1" x14ac:dyDescent="0.25">
      <c r="B25" s="15" t="s">
        <v>34</v>
      </c>
      <c r="C25" s="45">
        <v>0.4854</v>
      </c>
    </row>
    <row r="26" spans="1:3" ht="15" customHeight="1" x14ac:dyDescent="0.25">
      <c r="B26" s="15" t="s">
        <v>35</v>
      </c>
      <c r="C26" s="45">
        <v>7.2099999999999997E-2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0.22272866450000001</v>
      </c>
    </row>
    <row r="30" spans="1:3" ht="14.25" customHeight="1" x14ac:dyDescent="0.25">
      <c r="B30" s="25" t="s">
        <v>38</v>
      </c>
      <c r="C30" s="99">
        <v>0.11672141079999999</v>
      </c>
    </row>
    <row r="31" spans="1:3" ht="14.25" customHeight="1" x14ac:dyDescent="0.25">
      <c r="B31" s="25" t="s">
        <v>39</v>
      </c>
      <c r="C31" s="99">
        <v>0.1612750433</v>
      </c>
    </row>
    <row r="32" spans="1:3" ht="14.25" customHeight="1" x14ac:dyDescent="0.25">
      <c r="B32" s="25" t="s">
        <v>40</v>
      </c>
      <c r="C32" s="99">
        <v>0.49927488139999998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7.4241089134413096</v>
      </c>
    </row>
    <row r="38" spans="1:5" ht="15" customHeight="1" x14ac:dyDescent="0.25">
      <c r="B38" s="11" t="s">
        <v>45</v>
      </c>
      <c r="C38" s="43">
        <v>14.2913433059379</v>
      </c>
      <c r="D38" s="12"/>
      <c r="E38" s="13"/>
    </row>
    <row r="39" spans="1:5" ht="15" customHeight="1" x14ac:dyDescent="0.25">
      <c r="B39" s="11" t="s">
        <v>46</v>
      </c>
      <c r="C39" s="43">
        <v>16.6231647805592</v>
      </c>
      <c r="D39" s="12"/>
      <c r="E39" s="12"/>
    </row>
    <row r="40" spans="1:5" ht="15" customHeight="1" x14ac:dyDescent="0.25">
      <c r="B40" s="11" t="s">
        <v>47</v>
      </c>
      <c r="C40" s="100">
        <v>0.52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7.70097729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0</v>
      </c>
      <c r="D46" s="12"/>
    </row>
    <row r="47" spans="1:5" ht="15.75" customHeight="1" x14ac:dyDescent="0.25">
      <c r="B47" s="11" t="s">
        <v>53</v>
      </c>
      <c r="C47" s="45">
        <v>0</v>
      </c>
      <c r="D47" s="12"/>
      <c r="E47" s="13"/>
    </row>
    <row r="48" spans="1:5" ht="15" customHeight="1" x14ac:dyDescent="0.25">
      <c r="B48" s="11" t="s">
        <v>54</v>
      </c>
      <c r="C48" s="46">
        <v>0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0</v>
      </c>
      <c r="D51" s="12"/>
    </row>
    <row r="52" spans="1:4" ht="15" customHeight="1" x14ac:dyDescent="0.25">
      <c r="B52" s="11" t="s">
        <v>57</v>
      </c>
      <c r="C52" s="100">
        <v>0</v>
      </c>
    </row>
    <row r="53" spans="1:4" ht="15.75" customHeight="1" x14ac:dyDescent="0.25">
      <c r="B53" s="11" t="s">
        <v>58</v>
      </c>
      <c r="C53" s="100">
        <v>0</v>
      </c>
    </row>
    <row r="54" spans="1:4" ht="15.75" customHeight="1" x14ac:dyDescent="0.25">
      <c r="B54" s="11" t="s">
        <v>59</v>
      </c>
      <c r="C54" s="100">
        <v>0</v>
      </c>
    </row>
    <row r="55" spans="1:4" ht="15.75" customHeight="1" x14ac:dyDescent="0.25">
      <c r="B55" s="11" t="s">
        <v>60</v>
      </c>
      <c r="C55" s="100">
        <v>0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0</v>
      </c>
    </row>
    <row r="59" spans="1:4" ht="15.75" customHeight="1" x14ac:dyDescent="0.25">
      <c r="B59" s="11" t="s">
        <v>63</v>
      </c>
      <c r="C59" s="45">
        <v>0.58581800000000006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3lLCTCJVlcD9xX8g1CBLSRtKA3DOXFmXsQDKtkMnh/YmOaxUKceQ31zlj3dmiBNbAOXqEr6U0gevk+BsvfdiGA==" saltValue="ygcX4ihZ8cIaGcFbhc4V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0.29456317551094802</v>
      </c>
      <c r="C2" s="98">
        <v>0.95</v>
      </c>
      <c r="D2" s="56">
        <v>55.507503876711553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39.823604613076341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374.86417937488761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2.1552022403043969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12.95590405687226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12.95590405687226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12.95590405687226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12.95590405687226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12.95590405687226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12.95590405687226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0.51481442842101999</v>
      </c>
      <c r="C16" s="98">
        <v>0.95</v>
      </c>
      <c r="D16" s="56">
        <v>0.6626698567676067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0.71200000000000008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8.6538627513423272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8.6538627513423272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5.3412628169999997E-2</v>
      </c>
      <c r="C21" s="98">
        <v>0.95</v>
      </c>
      <c r="D21" s="56">
        <v>28.257105296829788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22.328246958423339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1.7856991289999999E-2</v>
      </c>
      <c r="C23" s="98">
        <v>0.95</v>
      </c>
      <c r="D23" s="56">
        <v>4.2441655453988991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0.77428758402628906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0.26130320601981299</v>
      </c>
      <c r="C27" s="98">
        <v>0.95</v>
      </c>
      <c r="D27" s="56">
        <v>18.814934548265089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0.63037769320000003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107.8921549536976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2.1129719322902618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0.35571922</v>
      </c>
      <c r="C32" s="98">
        <v>0.95</v>
      </c>
      <c r="D32" s="56">
        <v>1.417065121738269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0.93445270913102807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4.0757999420000003E-2</v>
      </c>
      <c r="C38" s="98">
        <v>0.95</v>
      </c>
      <c r="D38" s="56">
        <v>4.9685392525961998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0.53491382600000004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9ULMEC2daso5hBrtIW6TCT5PDzotO0ECVeSn2addOQRAAJsmMYwBTb1y7aFG3FJcjni5q+S25jrwZUo2Ug2r8Q==" saltValue="OGfltgiM4WdDS/AoUR1n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il4OBSYWro2Pr64enX9u5TVT6jze/Cj0QBAPkxyzTkPNY49IxO0RVQKF4gwdt+LvmF3wrfH+Pw79KbQH5pEAbw==" saltValue="V7A2wGC9AnLx9F7PrpUa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fGsaKAyIumu/OIbyMDDUiAmdeHUuOnGQwJe43QO8d2C6YGspZbamlHeLpnqpxyUNT9HLTlTD2HowNrjTvvOLA==" saltValue="NQcIg/vsUmHsr7sTkdMb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0</v>
      </c>
      <c r="C2" s="21">
        <f>'Données pop de l''année de ref'!C52</f>
        <v>0</v>
      </c>
      <c r="D2" s="21">
        <f>'Données pop de l''année de ref'!C53</f>
        <v>0</v>
      </c>
      <c r="E2" s="21">
        <f>'Données pop de l''année de ref'!C54</f>
        <v>0</v>
      </c>
      <c r="F2" s="21">
        <f>'Données pop de l''année de ref'!C55</f>
        <v>0</v>
      </c>
    </row>
    <row r="3" spans="1:6" ht="15.75" customHeight="1" x14ac:dyDescent="0.25">
      <c r="A3" s="3" t="s">
        <v>209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sheetProtection algorithmName="SHA-512" hashValue="gYKbO76jxTrv4XMGK9ACum76+hX4oTrdDvAGHdgWY0oY+dRLxXk2ECtxr2dV7UBicjXMwzn/vDKstw5kQPzV/Q==" saltValue="qw4sRrjG+2xZWIX5ZuDJ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0</v>
      </c>
      <c r="D7" s="60">
        <f>diarrhoea_1_5mo*frac_diarrhea_severe</f>
        <v>0</v>
      </c>
      <c r="E7" s="60">
        <f>diarrhoea_6_11mo*frac_diarrhea_severe</f>
        <v>0</v>
      </c>
      <c r="F7" s="60">
        <f>diarrhoea_12_23mo*frac_diarrhea_severe</f>
        <v>0</v>
      </c>
      <c r="G7" s="60">
        <f>diarrhoea_24_59mo*frac_diarrhea_severe</f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0</v>
      </c>
      <c r="D12" s="60">
        <f>diarrhoea_1_5mo*frac_diarrhea_severe</f>
        <v>0</v>
      </c>
      <c r="E12" s="60">
        <f>diarrhoea_6_11mo*frac_diarrhea_severe</f>
        <v>0</v>
      </c>
      <c r="F12" s="60">
        <f>diarrhoea_12_23mo*frac_diarrhea_severe</f>
        <v>0</v>
      </c>
      <c r="G12" s="60">
        <f>diarrhoea_24_59mo*frac_diarrhea_severe</f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4dEqR5nrso2XL6+Cn5pumuxrSl/Rj030mElPslqUGx0ReO61+HoMP0+vEh2ogVUrd9DATg0y8v7UXXDjhtt4g==" saltValue="uCuJA/RLtEBbnj1zzAclM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iLE6iP6NbjKVh2/ftirWrft6gllkP6qWjfQ3eE6xzwwULUf7smgHTmZ7yM6coSFqgItne2lgP89+nLIJFpsp9w==" saltValue="udykfv/Bax0bujGbgd847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Vpo9I9Cq2bYQO1yglegQVti4LkxdCjXd9bWs8LFsBUz3DiPfwOkQvyy8LxTj+IVyQlX0x5wd+XEpDo98jLbIw==" saltValue="C/G3KDqZra9DgBALPW3n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eH33BMd+kw+GRSn0Kx9acyzhyhdciP8afBXqEtDUn4pBzB/08+y55wTSBI7V9PcbxBGLT3pyjGioIRdsoJoHA==" saltValue="AMGUJh+SmVQ/74Z/mkoMi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BNLCtTyR0ilP7y4RdlCZ01Z4xyITPBHpgWm/HPBzZxvb4Bxxajf55TAnuJaOzaUK9+S14BJ9W4WBg1ZBItlCw==" saltValue="1ezCDlIli2mqeU89Vgen+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NQ8wPyd0816rM/EWwaiMyQZAB5zCJk9kEvugo6pI7Z+0sTHTeCorOtmEtESNSia1+O8bBawabNVzIyrKQh6Gw==" saltValue="prvakf9JzkNrFzlb+Gqw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7">
        <f t="shared" ref="G2:G11" si="0">C2+D2+E2+F2</f>
        <v>1853500</v>
      </c>
      <c r="H2" s="17">
        <f t="shared" ref="H2:H11" si="1">(B2 + stillbirth*B2/(1000-stillbirth))/(1-abortion)</f>
        <v>2943.0388205753839</v>
      </c>
      <c r="I2" s="17">
        <f t="shared" ref="I2:I11" si="2">G2-H2</f>
        <v>1850556.9611794245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5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5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5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5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5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5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5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5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Q06lMIQ6/nXr3bvXrJMGE5p9dXGS+18GmTZC+jfDSE/tzu/3DOfH8xuAYU9YBKv+SD40Y+kJ/4pBrX5JO2iUg==" saltValue="j8CKTMuSLC5dRUUtjACuh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2.5086512756089432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2.5086512756089432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1.8691862575816711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1.8691862575816711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1.9967874499559091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1.9967874499559091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1.574283777330747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1.574283777330747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3.0743955039622963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3.0743955039622963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2.1951311041747976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2.1951311041747976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2YFAhgDMvM7HhzjQnJf3aLdQgH5pes+2dmluhlUMUr/G1PGUzKHpd8m7TSU88G3/3CBEd2zEqds+SOO2B4V0A==" saltValue="SAAJ+tMnJ4y6JNN/zTSvE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hRVgufYGUAabUWD3DiQfGuw0+c/SQPmMiLBQyee7ueFSz5a/wUOMV2VXeTT5zuVxzDJdhmF5uCKCNzYglcKCw==" saltValue="FPd5hnqu2e7g9L5b6RVo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tb/iWlJctOL/j9bcUxjPRWSRJin3yLKwO38bvxdzOjFaOo9YRBsaqbrzfCzllONRMInHcEyHJwmrg3oLx0o1Q==" saltValue="sBZViwvXCphAJEq57KCE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0.63917235819542673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0.63917235819542673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0.87962033685510133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0.87962033685510133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0.87962033685510133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0.87962033685510133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0.4391155185161606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0.4391155185161606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0.84954164933324894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0.84954164933324894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0.84954164933324894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0.84954164933324894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0.91973534823290326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0.91973534823290326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0.90970551358204188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0.90970551358204188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0.90970551358204188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0.90970551358204188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I+ME1UOKT2l0euZztNqC70417hjLRoVGaT9p9yYAmB7eIsAzBpAK9dMZ+N1mJ+AymceOPR9DB9E6f63DosxbA==" saltValue="HJM60ORqqrLDdNwquBgK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0NxksSWFEJrV071pun5eFiZccrZBLCLWGYVAouMkRvmxxZ5OIyOCNB/7vkj7d63OEhkL9/QALQxFKg/3YgjsdA==" saltValue="DwcrJdE8QpMduprM05oO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0.63748135688821816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0.68385227089359624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0.68385227089359624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0.64675010092854257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0.64675010092854257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0.64675010092854257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0.64675010092854257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0.67068121942039893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0.67068121942039893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0.67068121942039893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0.67068121942039893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0.73229187753285785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0.77089381721288996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0.77089381721288996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0.74012474012474005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0.74012474012474005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0.74012474012474005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0.74012474012474005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0.76007677543186181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0.76007677543186181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0.76007677543186181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0.76007677543186181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0.44530231847418161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0.49685338048850136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0.49685338048850136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0.45528609321712765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0.45528609321712765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0.45528609321712765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0.45528609321712765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0.48179524152847875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0.48179524152847875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0.48179524152847875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0.48179524152847875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0.61474104175336575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0.6624806630170903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0.6624806630170903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0.62424849699398788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0.62424849699398788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0.62424849699398788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0.62424849699398788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0.648876404494382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0.648876404494382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0.648876404494382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0.648876404494382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0.95673101611636802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0.96453737973001497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0.96453737973001497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0.95837033747779765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0.95837033747779765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0.95837033747779765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0.95837033747779765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0.96241731809981956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0.96241731809981956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0.96241731809981956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0.96241731809981956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0.88718803632388732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0.9063123596975029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0.9063123596975029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0.89116238572050488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0.89116238572050488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0.89116238572050488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0.89116238572050488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0.90106846062524737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0.90106846062524737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0.90106846062524737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0.90106846062524737</v>
      </c>
    </row>
  </sheetData>
  <sheetProtection algorithmName="SHA-512" hashValue="aHXQTPcuhW717dqhDEyZiZNCoboqZ89kxX+gtbQ4PXL3xpIzBFfe+qnYWGHoDcOOEdKPHmHT+TZF673raZcTbg==" saltValue="S9yh7E5uBWpEdVXytoCP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 t="e">
        <f>IF(ISBLANK('Dist. de l''état nutritionnel'!D$11),0.86,(0.86*'Dist. de l''état nutritionnel'!D$11/(1-0.86*'Dist. de l''état nutritionnel'!D$11))
/ ('Dist. de l''état nutritionnel'!D$11/(1-'Dist. de l''état nutritionnel'!D$11)))</f>
        <v>#DIV/0!</v>
      </c>
      <c r="E3" s="90" t="e">
        <f>IF(ISBLANK('Dist. de l''état nutritionnel'!E$11),0.86,(0.86*'Dist. de l''état nutritionnel'!E$11/(1-0.86*'Dist. de l''état nutritionnel'!E$11))
/ ('Dist. de l''état nutritionnel'!E$11/(1-'Dist. de l''état nutritionnel'!E$11)))</f>
        <v>#DIV/0!</v>
      </c>
      <c r="F3" s="90" t="e">
        <f>IF(ISBLANK('Dist. de l''état nutritionnel'!F$11),0.86,(0.86*'Dist. de l''état nutritionnel'!F$11/(1-0.86*'Dist. de l''état nutritionnel'!F$11))
/ ('Dist. de l''état nutritionnel'!F$11/(1-'Dist. de l''état nutritionnel'!F$11)))</f>
        <v>#DIV/0!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0.85930764687119632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0.85730054291149027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0.85715485012137471</v>
      </c>
      <c r="F5" s="90" t="e">
        <f>IF(ISBLANK('Dist. de l''état nutritionnel'!F$10),0.86,(0.86*'Dist. de l''état nutritionnel'!F$10/(1-0.86*'Dist. de l''état nutritionnel'!F$10))
/ ('Dist. de l''état nutritionnel'!F$10/(1-'Dist. de l''état nutritionnel'!F$10)))</f>
        <v>#DIV/0!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0.8594434210736267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 t="e">
        <f>D3*0.9</f>
        <v>#DIV/0!</v>
      </c>
      <c r="E10" s="90" t="e">
        <f>E3*0.9</f>
        <v>#DIV/0!</v>
      </c>
      <c r="F10" s="90" t="e">
        <f>F3*0.9</f>
        <v>#DIV/0!</v>
      </c>
      <c r="G10" s="90">
        <f>G3*0.9</f>
        <v>0.77337688218407674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0.77157048862034128</v>
      </c>
      <c r="E12" s="90">
        <f>E5*0.9</f>
        <v>0.77143936510923727</v>
      </c>
      <c r="F12" s="90" t="e">
        <f>F5*0.9</f>
        <v>#DIV/0!</v>
      </c>
      <c r="G12" s="90">
        <f>G5*0.9</f>
        <v>0.77349907896626402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 t="e">
        <f>D3*1.05</f>
        <v>#DIV/0!</v>
      </c>
      <c r="E17" s="90" t="e">
        <f>E3*1.05</f>
        <v>#DIV/0!</v>
      </c>
      <c r="F17" s="90" t="e">
        <f>F3*1.05</f>
        <v>#DIV/0!</v>
      </c>
      <c r="G17" s="90">
        <f>G3*1.05</f>
        <v>0.90227302921475616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0.90016557005706477</v>
      </c>
      <c r="E19" s="90">
        <f>E5*1.05</f>
        <v>0.90001259262744349</v>
      </c>
      <c r="F19" s="90" t="e">
        <f>F5*1.05</f>
        <v>#DIV/0!</v>
      </c>
      <c r="G19" s="90">
        <f>G5*1.05</f>
        <v>0.90241559212730804</v>
      </c>
    </row>
  </sheetData>
  <sheetProtection algorithmName="SHA-512" hashValue="ag+3fxuQ3fDDwbRt7EbYaW3HCsjzLc+JdzSglfcbnFXKTeUkHYxcrMivqXjcnWxGx78+ojvQkNyfLVuc6BYHhQ==" saltValue="mMpuvdYdTEuKJCKdP3rI5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pajkZK9yjq2EU5eOHIhVxMOatoVU+gZsVnxrtXI8NyDx4zyiEFewxlg1eFYWBtlCZACafDyFeyu3AgONllx/g==" saltValue="TT3kE8V4gT1uk9NQVmjf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nqbi0hbDmcnG+uSz5Oiby74oTTb9oIzOfV7t47+4n8LmguMKf4vnioJoA3xFf1Sd8E0oSXR8CS/tTw1fKpnsQ==" saltValue="6o6KKd/pQ9N+KoF1LfEZh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9.0669893888639302E-2</v>
      </c>
    </row>
    <row r="5" spans="1:8" ht="15.75" customHeight="1" x14ac:dyDescent="0.25">
      <c r="B5" s="19" t="s">
        <v>80</v>
      </c>
      <c r="C5" s="101">
        <v>5.621668986338469E-2</v>
      </c>
    </row>
    <row r="6" spans="1:8" ht="15.75" customHeight="1" x14ac:dyDescent="0.25">
      <c r="B6" s="19" t="s">
        <v>81</v>
      </c>
      <c r="C6" s="101">
        <v>0.11623773492552</v>
      </c>
    </row>
    <row r="7" spans="1:8" ht="15.75" customHeight="1" x14ac:dyDescent="0.25">
      <c r="B7" s="19" t="s">
        <v>82</v>
      </c>
      <c r="C7" s="101">
        <v>0.4121280655674377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0.25134860197247971</v>
      </c>
    </row>
    <row r="10" spans="1:8" ht="15.75" customHeight="1" x14ac:dyDescent="0.25">
      <c r="B10" s="19" t="s">
        <v>85</v>
      </c>
      <c r="C10" s="101">
        <v>7.3399013782538505E-2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9.2834424305890298E-2</v>
      </c>
      <c r="D14" s="55">
        <v>9.2834424305890298E-2</v>
      </c>
      <c r="E14" s="55">
        <v>9.2834424305890298E-2</v>
      </c>
      <c r="F14" s="55">
        <v>9.2834424305890298E-2</v>
      </c>
    </row>
    <row r="15" spans="1:8" ht="15.75" customHeight="1" x14ac:dyDescent="0.25">
      <c r="B15" s="19" t="s">
        <v>88</v>
      </c>
      <c r="C15" s="101">
        <v>0.1564011073419434</v>
      </c>
      <c r="D15" s="101">
        <v>0.1564011073419434</v>
      </c>
      <c r="E15" s="101">
        <v>0.1564011073419434</v>
      </c>
      <c r="F15" s="101">
        <v>0.1564011073419434</v>
      </c>
    </row>
    <row r="16" spans="1:8" ht="15.75" customHeight="1" x14ac:dyDescent="0.25">
      <c r="B16" s="19" t="s">
        <v>89</v>
      </c>
      <c r="C16" s="101">
        <v>2.68963821279137E-2</v>
      </c>
      <c r="D16" s="101">
        <v>2.68963821279137E-2</v>
      </c>
      <c r="E16" s="101">
        <v>2.68963821279137E-2</v>
      </c>
      <c r="F16" s="101">
        <v>2.68963821279137E-2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0.17609758581491011</v>
      </c>
      <c r="D21" s="101">
        <v>0.17609758581491011</v>
      </c>
      <c r="E21" s="101">
        <v>0.17609758581491011</v>
      </c>
      <c r="F21" s="101">
        <v>0.17609758581491011</v>
      </c>
    </row>
    <row r="22" spans="1:8" ht="15.75" customHeight="1" x14ac:dyDescent="0.25">
      <c r="B22" s="19" t="s">
        <v>95</v>
      </c>
      <c r="C22" s="101">
        <v>0.54777050040934239</v>
      </c>
      <c r="D22" s="101">
        <v>0.54777050040934239</v>
      </c>
      <c r="E22" s="101">
        <v>0.54777050040934239</v>
      </c>
      <c r="F22" s="101">
        <v>0.54777050040934239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4.7850161000000002E-2</v>
      </c>
    </row>
    <row r="27" spans="1:8" ht="15.75" customHeight="1" x14ac:dyDescent="0.25">
      <c r="B27" s="19" t="s">
        <v>102</v>
      </c>
      <c r="C27" s="101">
        <v>1.8526506000000002E-2</v>
      </c>
    </row>
    <row r="28" spans="1:8" ht="15.75" customHeight="1" x14ac:dyDescent="0.25">
      <c r="B28" s="19" t="s">
        <v>103</v>
      </c>
      <c r="C28" s="101">
        <v>0.23087115</v>
      </c>
    </row>
    <row r="29" spans="1:8" ht="15.75" customHeight="1" x14ac:dyDescent="0.25">
      <c r="B29" s="19" t="s">
        <v>104</v>
      </c>
      <c r="C29" s="101">
        <v>0.13941172099999999</v>
      </c>
    </row>
    <row r="30" spans="1:8" ht="15.75" customHeight="1" x14ac:dyDescent="0.25">
      <c r="B30" s="19" t="s">
        <v>2</v>
      </c>
      <c r="C30" s="101">
        <v>5.0655509000000001E-2</v>
      </c>
    </row>
    <row r="31" spans="1:8" ht="15.75" customHeight="1" x14ac:dyDescent="0.25">
      <c r="B31" s="19" t="s">
        <v>105</v>
      </c>
      <c r="C31" s="101">
        <v>7.1104772999999982E-2</v>
      </c>
    </row>
    <row r="32" spans="1:8" ht="15.75" customHeight="1" x14ac:dyDescent="0.25">
      <c r="B32" s="19" t="s">
        <v>106</v>
      </c>
      <c r="C32" s="101">
        <v>0.14682545</v>
      </c>
    </row>
    <row r="33" spans="2:3" ht="15.75" customHeight="1" x14ac:dyDescent="0.25">
      <c r="B33" s="19" t="s">
        <v>107</v>
      </c>
      <c r="C33" s="101">
        <v>0.122179683</v>
      </c>
    </row>
    <row r="34" spans="2:3" ht="15.75" customHeight="1" x14ac:dyDescent="0.25">
      <c r="B34" s="19" t="s">
        <v>108</v>
      </c>
      <c r="C34" s="101">
        <v>0.17257504600000001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IjOlyEb0qQrdo4r9k8SEf3tMLpA8HXSXc7inVP7voTxXkvUJ+x1XeuwabD7o+dWq14pf3LNHbJVdpiaPoWFaHQ==" saltValue="rKosqwPIUylaEudZ8cvUs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5">
      <c r="B4" s="5" t="s">
        <v>114</v>
      </c>
      <c r="C4" s="45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5">
      <c r="B5" s="5" t="s">
        <v>115</v>
      </c>
      <c r="C5" s="45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5">
      <c r="B10" s="5" t="s">
        <v>119</v>
      </c>
      <c r="C10" s="45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5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edMCcBslnzPsk+O4PirYaOggvTZBo1T8pA5c02zkJJv5YxNZdKE4G71G73Qv7CJEq9hevIm2kblIvPU5qS+KA==" saltValue="plC/fLi+vH0pNihMdDit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0.62880752559999997</v>
      </c>
      <c r="D2" s="53">
        <v>0.35571922</v>
      </c>
      <c r="E2" s="53"/>
      <c r="F2" s="53"/>
      <c r="G2" s="53"/>
    </row>
    <row r="3" spans="1:7" x14ac:dyDescent="0.25">
      <c r="B3" s="3" t="s">
        <v>130</v>
      </c>
      <c r="C3" s="53">
        <v>2.2373443E-2</v>
      </c>
      <c r="D3" s="53">
        <v>6.3059793000000003E-2</v>
      </c>
      <c r="E3" s="53"/>
      <c r="F3" s="53"/>
      <c r="G3" s="53"/>
    </row>
    <row r="4" spans="1:7" x14ac:dyDescent="0.25">
      <c r="B4" s="3" t="s">
        <v>131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/>
    </row>
    <row r="5" spans="1:7" x14ac:dyDescent="0.25">
      <c r="B5" s="3" t="s">
        <v>132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NnGG+OOtlAJXioClr07rtTgyrQ83JZknF0QIk4LAbQ8WEkUASYVQbdstLlvbYIy1ACVtM0sZtGTyJ7EvVfzk+g==" saltValue="ewBV3ue6Ab4M2o7uTkqR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Y9acCzL/bMbocfYuJQ2ZAdW4kUfEjsFlhahuSmnrB+FqTCukSqgCddPDPNbYp9WpEBDPLmbAklJfx5BGzTPYQ==" saltValue="Nay/SuRnYmd2iTZc0HCYw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PCYTZgoem3OTrw9TxdSINLDlP1ReH4GWAbdGwB24XnnFHu+9MuGlprFKgAdoxhx7YUGplzJZM6iF2cjWuQOxPg==" saltValue="gF5sxhHLrU84l50Aedlbw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xo+Rx/dIyprJ3+Ueaz2wJM3jhe8ayjKYwb21nBftcfAjj8ltNotKcpYBrSaHs1w663TWgButmUeBk/OgCnrnIw==" saltValue="7KuhLQDgdRZY9v1SbvyU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S1Z8vUa8lpds4EiW17SD2xPTKuN8BuHaXlhwpf/dYFV9EDWA1WF3Xp6TYreDQtoRLK5L3N27EI4PRRYMTvJTA==" saltValue="zsBkaXF7/m0IsubQbMyC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2024-03-15T03:20:23Z</dcterms:modified>
</cp:coreProperties>
</file>