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A80454D5-5092-417A-97B9-880F10C6BDA1}" xr6:coauthVersionLast="47" xr6:coauthVersionMax="47" xr10:uidLastSave="{00000000-0000-0000-0000-000000000000}"/>
  <bookViews>
    <workbookView xWindow="0" yWindow="38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A37" i="2"/>
  <c r="A34" i="2"/>
  <c r="A29" i="2"/>
  <c r="A27" i="2"/>
  <c r="A26" i="2"/>
  <c r="A21" i="2"/>
  <c r="A18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I2" i="2" s="1"/>
  <c r="A2" i="2"/>
  <c r="A36" i="2" s="1"/>
  <c r="C33" i="1"/>
  <c r="C20" i="1"/>
  <c r="I4" i="2" l="1"/>
  <c r="I8" i="2"/>
  <c r="A13" i="2"/>
  <c r="A35" i="2"/>
  <c r="I40" i="2"/>
  <c r="F12" i="26"/>
  <c r="E10" i="26"/>
  <c r="A19" i="2"/>
  <c r="I38" i="2"/>
  <c r="A14" i="2"/>
  <c r="A22" i="2"/>
  <c r="A30" i="2"/>
  <c r="A38" i="2"/>
  <c r="A40" i="2"/>
  <c r="D10" i="26"/>
  <c r="G12" i="26"/>
  <c r="E19" i="26"/>
  <c r="A15" i="2"/>
  <c r="A23" i="2"/>
  <c r="A31" i="2"/>
  <c r="A16" i="2"/>
  <c r="A24" i="2"/>
  <c r="A32" i="2"/>
  <c r="A17" i="2"/>
  <c r="A25" i="2"/>
  <c r="A33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<sst xmlns="http://schemas.openxmlformats.org/spreadsheetml/2006/main" count="2092" uniqueCount="337">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</sst>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2352888.984375</v>
      </c>
    </row>
    <row r="8" spans="1:3" ht="15" customHeight="1" x14ac:dyDescent="0.25">
      <c r="B8" s="5" t="s">
        <v>19</v>
      </c>
      <c r="C8" s="44">
        <v>0.10199999999999999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0.81408699039999999</v>
      </c>
    </row>
    <row r="11" spans="1:3" ht="15" customHeight="1" x14ac:dyDescent="0.25">
      <c r="B11" s="5" t="s">
        <v>22</v>
      </c>
      <c r="C11" s="45">
        <v>0.73699999999999999</v>
      </c>
    </row>
    <row r="12" spans="1:3" ht="15" customHeight="1" x14ac:dyDescent="0.25">
      <c r="B12" s="5" t="s">
        <v>23</v>
      </c>
      <c r="C12" s="45">
        <v>0.81099999999999994</v>
      </c>
    </row>
    <row r="13" spans="1:3" ht="15" customHeight="1" x14ac:dyDescent="0.25">
      <c r="B13" s="5" t="s">
        <v>24</v>
      </c>
      <c r="C13" s="45">
        <v>0.30299999999999999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8.1799999999999998E-2</v>
      </c>
    </row>
    <row r="24" spans="1:3" ht="15" customHeight="1" x14ac:dyDescent="0.25">
      <c r="B24" s="15" t="s">
        <v>33</v>
      </c>
      <c r="C24" s="45">
        <v>0.59670000000000001</v>
      </c>
    </row>
    <row r="25" spans="1:3" ht="15" customHeight="1" x14ac:dyDescent="0.25">
      <c r="B25" s="15" t="s">
        <v>34</v>
      </c>
      <c r="C25" s="45">
        <v>0.30309999999999998</v>
      </c>
    </row>
    <row r="26" spans="1:3" ht="15" customHeight="1" x14ac:dyDescent="0.25">
      <c r="B26" s="15" t="s">
        <v>35</v>
      </c>
      <c r="C26" s="45">
        <v>1.84E-2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14.591883124677</v>
      </c>
    </row>
    <row r="38" spans="1:5" ht="15" customHeight="1" x14ac:dyDescent="0.25">
      <c r="B38" s="11" t="s">
        <v>45</v>
      </c>
      <c r="C38" s="43">
        <v>21.038436378730701</v>
      </c>
      <c r="D38" s="12"/>
      <c r="E38" s="13"/>
    </row>
    <row r="39" spans="1:5" ht="15" customHeight="1" x14ac:dyDescent="0.25">
      <c r="B39" s="11" t="s">
        <v>46</v>
      </c>
      <c r="C39" s="43">
        <v>24.199999999517399</v>
      </c>
      <c r="D39" s="12"/>
      <c r="E39" s="12"/>
    </row>
    <row r="40" spans="1:5" ht="15" customHeight="1" x14ac:dyDescent="0.25">
      <c r="B40" s="11" t="s">
        <v>47</v>
      </c>
      <c r="C40" s="100">
        <v>1.25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7.4929999999999997E-3</v>
      </c>
      <c r="D45" s="12"/>
    </row>
    <row r="46" spans="1:5" ht="15.75" customHeight="1" x14ac:dyDescent="0.25">
      <c r="B46" s="11" t="s">
        <v>52</v>
      </c>
      <c r="C46" s="45">
        <v>7.5271499999999991E-2</v>
      </c>
      <c r="D46" s="12"/>
    </row>
    <row r="47" spans="1:5" ht="15.75" customHeight="1" x14ac:dyDescent="0.25">
      <c r="B47" s="11" t="s">
        <v>53</v>
      </c>
      <c r="C47" s="45">
        <v>5.8132499999999997E-2</v>
      </c>
      <c r="D47" s="12"/>
      <c r="E47" s="13"/>
    </row>
    <row r="48" spans="1:5" ht="15" customHeight="1" x14ac:dyDescent="0.25">
      <c r="B48" s="11" t="s">
        <v>54</v>
      </c>
      <c r="C48" s="46">
        <v>0.85910300000000006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0.58011699999999999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8.2114124000000011E-2</v>
      </c>
    </row>
    <row r="63" spans="1:4" ht="15.75" customHeight="1" x14ac:dyDescent="0.3">
      <c r="A63" s="4"/>
    </row>
  </sheetData>
  <sheetProtection algorithmName="SHA-512" hashValue="CS3TzpnjHS6ep51A4n+djTfabDeRNnFk2ZxH3gh3dXmscGquHPXsQSUUX+8Ln26CjGgsvZSLCcmTa8Ac7btjHQ==" saltValue="FK8/bxjADfosXyBV+wvV6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45.442281641165188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42.690090320031779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217.064805431211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1.2067961995200209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13.70780222005237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13.70780222005237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13.70780222005237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13.70780222005237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13.70780222005237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13.70780222005237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0.44701907318651901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5.0635162116449219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5.0635162116449219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13.06808901635755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23.483058881679661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4.5660983713272767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19.70745253122227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84.919796715648516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1.831453715203385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0.92608930441939119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0.93935019016922794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2.9135134663262119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1Ovtz6wYCUM8zD6WrNSCVGAl5qOCQUsorJp1LQOzHqdHq097pa6tb9joIFkjF1huZJ9TRX1CIcdCM9C6IaUAw==" saltValue="qU3L9wrP/XxwLA/vWblm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0NMfwc2MlNj8yObyvI6klE8hmJZxQDhqqQGZEPb/yaBDO/GG7UUpnlxsU5wFAj8+n46blJc2VXuqTZRfFuiTQw==" saltValue="1PyR0li3O3B/qO7fU+AlV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P3YblTYHqxLsq2Tho/oNMIE4n5baiZ5Df/YBUApmSEJQy/6kpLCd40tlLtZEV2nSloDqaKN2q8sSa/GMSzDyng==" saltValue="PA0RD0wxeSq8VOF7waRm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D1Uj5mUlQy3N3fNMilUGWD2bWeSQ1MZbm2ygv855eH5wWxVwAw1juOZvSDRCHApNge0h4qtcegSSi8aZ5cl8yw==" saltValue="t99UbQwlfX6zBg5cPEkl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0.73699999999999999</v>
      </c>
      <c r="I18" s="60">
        <f>frac_PW_health_facility</f>
        <v>0.73699999999999999</v>
      </c>
      <c r="J18" s="60">
        <f>frac_PW_health_facility</f>
        <v>0.73699999999999999</v>
      </c>
      <c r="K18" s="60">
        <f>frac_PW_health_facility</f>
        <v>0.73699999999999999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0.30299999999999999</v>
      </c>
      <c r="M24" s="60">
        <f>famplan_unmet_need</f>
        <v>0.30299999999999999</v>
      </c>
      <c r="N24" s="60">
        <f>famplan_unmet_need</f>
        <v>0.30299999999999999</v>
      </c>
      <c r="O24" s="60">
        <f>famplan_unmet_need</f>
        <v>0.30299999999999999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9.5079631369632017E-2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4.0748413444128002E-2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5.0084964786239999E-2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V8Wdl8VBCpmdIa7IAZQBeAOq9JpjB34cQYtM8z3TbmbFdXxLuSUHQzzyEvSt1+TGxOTlHdSSHSeNFUxXl80eg==" saltValue="uycZg3ZbyAgLcPl97GoF7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j9QVAENUQNuaFwefb4k1Bh/Dy/5YEDgQBPQgxUjhbyP5dQdlWiJ299q/qCgscjojlWOenClyA1oleD8z7o/C7w==" saltValue="rg86wOabHu/dDg4uU/CB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pydqSsKJBen3NX8gNg1FdzYteu1skqe8HCgGlMhOSyO1ZxzlLs/QmrQyVHHEIX8qxqRQKC1XscwPUMLg3Tz8Q==" saltValue="IwYOOn68gqxX7kZ1uX07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N1J84FxnxIUCI/S1iEt+WKZEfCX1MjsuWBqQFX8GqUw9CifIYCagm9SeaRub0piDgU3p0wKm4Ch6yj2GZytkg==" saltValue="Khncamr+xS50+J27yA4fD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q3dJDnQYtN9QSE2Q1xUPjtsDHjsGb7E7aSwAHsYrfdqmsWRUpRBDWWAdvrK07DNkjVQr+lUdbZfvJ+bt/iU4A==" saltValue="AJibQubSbg/s2bkzx8fE5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ucW42fsTu2qqKMCC6Vuzc25TlyJ0H7CvEa1UXsX+1gKluSuYY5TJ9YIK8kn0ErBKCGDMf2/I7mb2BLG/OOefw==" saltValue="stqNUq4N7JO5NVSBuq5NU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1534414.3632</v>
      </c>
      <c r="C2" s="49">
        <v>3226000</v>
      </c>
      <c r="D2" s="49">
        <v>7412000</v>
      </c>
      <c r="E2" s="49">
        <v>333000</v>
      </c>
      <c r="F2" s="49">
        <v>224000</v>
      </c>
      <c r="G2" s="17">
        <f t="shared" ref="G2:G11" si="0">C2+D2+E2+F2</f>
        <v>11195000</v>
      </c>
      <c r="H2" s="17">
        <f t="shared" ref="H2:H11" si="1">(B2 + stillbirth*B2/(1000-stillbirth))/(1-abortion)</f>
        <v>1760117.2329722573</v>
      </c>
      <c r="I2" s="17">
        <f t="shared" ref="I2:I11" si="2">G2-H2</f>
        <v>9434882.7670277432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1519116.5120000001</v>
      </c>
      <c r="C3" s="50">
        <v>3266000</v>
      </c>
      <c r="D3" s="50">
        <v>7147000</v>
      </c>
      <c r="E3" s="50">
        <v>350000</v>
      </c>
      <c r="F3" s="50">
        <v>232000</v>
      </c>
      <c r="G3" s="17">
        <f t="shared" si="0"/>
        <v>10995000</v>
      </c>
      <c r="H3" s="17">
        <f t="shared" si="1"/>
        <v>1742569.1624051835</v>
      </c>
      <c r="I3" s="17">
        <f t="shared" si="2"/>
        <v>9252430.8375948165</v>
      </c>
    </row>
    <row r="4" spans="1:9" ht="15.75" customHeight="1" x14ac:dyDescent="0.25">
      <c r="A4" s="5">
        <f t="shared" si="3"/>
        <v>2023</v>
      </c>
      <c r="B4" s="49">
        <v>1502957.3455999999</v>
      </c>
      <c r="C4" s="50">
        <v>3317000</v>
      </c>
      <c r="D4" s="50">
        <v>6891000</v>
      </c>
      <c r="E4" s="50">
        <v>366000</v>
      </c>
      <c r="F4" s="50">
        <v>240000</v>
      </c>
      <c r="G4" s="17">
        <f t="shared" si="0"/>
        <v>10814000</v>
      </c>
      <c r="H4" s="17">
        <f t="shared" si="1"/>
        <v>1724033.0824953271</v>
      </c>
      <c r="I4" s="17">
        <f t="shared" si="2"/>
        <v>9089966.917504672</v>
      </c>
    </row>
    <row r="5" spans="1:9" ht="15.75" customHeight="1" x14ac:dyDescent="0.25">
      <c r="A5" s="5">
        <f t="shared" si="3"/>
        <v>2024</v>
      </c>
      <c r="B5" s="49">
        <v>1485839.6136</v>
      </c>
      <c r="C5" s="50">
        <v>3371000</v>
      </c>
      <c r="D5" s="50">
        <v>6677000</v>
      </c>
      <c r="E5" s="50">
        <v>382000</v>
      </c>
      <c r="F5" s="50">
        <v>249000</v>
      </c>
      <c r="G5" s="17">
        <f t="shared" si="0"/>
        <v>10679000</v>
      </c>
      <c r="H5" s="17">
        <f t="shared" si="1"/>
        <v>1704397.43790988</v>
      </c>
      <c r="I5" s="17">
        <f t="shared" si="2"/>
        <v>8974602.5620901193</v>
      </c>
    </row>
    <row r="6" spans="1:9" ht="15.75" customHeight="1" x14ac:dyDescent="0.25">
      <c r="A6" s="5">
        <f t="shared" si="3"/>
        <v>2025</v>
      </c>
      <c r="B6" s="49">
        <v>1467675.4480000001</v>
      </c>
      <c r="C6" s="50">
        <v>3425000</v>
      </c>
      <c r="D6" s="50">
        <v>6525000</v>
      </c>
      <c r="E6" s="50">
        <v>398000</v>
      </c>
      <c r="F6" s="50">
        <v>258000</v>
      </c>
      <c r="G6" s="17">
        <f t="shared" si="0"/>
        <v>10606000</v>
      </c>
      <c r="H6" s="17">
        <f t="shared" si="1"/>
        <v>1683561.4358090872</v>
      </c>
      <c r="I6" s="17">
        <f t="shared" si="2"/>
        <v>8922438.564190913</v>
      </c>
    </row>
    <row r="7" spans="1:9" ht="15.75" customHeight="1" x14ac:dyDescent="0.25">
      <c r="A7" s="5">
        <f t="shared" si="3"/>
        <v>2026</v>
      </c>
      <c r="B7" s="49">
        <v>1444569.8101999999</v>
      </c>
      <c r="C7" s="50">
        <v>3476000</v>
      </c>
      <c r="D7" s="50">
        <v>6435000</v>
      </c>
      <c r="E7" s="50">
        <v>413000</v>
      </c>
      <c r="F7" s="50">
        <v>268000</v>
      </c>
      <c r="G7" s="17">
        <f t="shared" si="0"/>
        <v>10592000</v>
      </c>
      <c r="H7" s="17">
        <f t="shared" si="1"/>
        <v>1657057.101487176</v>
      </c>
      <c r="I7" s="17">
        <f t="shared" si="2"/>
        <v>8934942.8985128235</v>
      </c>
    </row>
    <row r="8" spans="1:9" ht="15.75" customHeight="1" x14ac:dyDescent="0.25">
      <c r="A8" s="5">
        <f t="shared" si="3"/>
        <v>2027</v>
      </c>
      <c r="B8" s="49">
        <v>1420431.5072000001</v>
      </c>
      <c r="C8" s="50">
        <v>3524000</v>
      </c>
      <c r="D8" s="50">
        <v>6412000</v>
      </c>
      <c r="E8" s="50">
        <v>427000</v>
      </c>
      <c r="F8" s="50">
        <v>277000</v>
      </c>
      <c r="G8" s="17">
        <f t="shared" si="0"/>
        <v>10640000</v>
      </c>
      <c r="H8" s="17">
        <f t="shared" si="1"/>
        <v>1629368.2032964674</v>
      </c>
      <c r="I8" s="17">
        <f t="shared" si="2"/>
        <v>9010631.7967035323</v>
      </c>
    </row>
    <row r="9" spans="1:9" ht="15.75" customHeight="1" x14ac:dyDescent="0.25">
      <c r="A9" s="5">
        <f t="shared" si="3"/>
        <v>2028</v>
      </c>
      <c r="B9" s="49">
        <v>1395284.9372</v>
      </c>
      <c r="C9" s="50">
        <v>3566000</v>
      </c>
      <c r="D9" s="50">
        <v>6441000</v>
      </c>
      <c r="E9" s="50">
        <v>440000</v>
      </c>
      <c r="F9" s="50">
        <v>287000</v>
      </c>
      <c r="G9" s="17">
        <f t="shared" si="0"/>
        <v>10734000</v>
      </c>
      <c r="H9" s="17">
        <f t="shared" si="1"/>
        <v>1600522.7282613944</v>
      </c>
      <c r="I9" s="17">
        <f t="shared" si="2"/>
        <v>9133477.2717386056</v>
      </c>
    </row>
    <row r="10" spans="1:9" ht="15.75" customHeight="1" x14ac:dyDescent="0.25">
      <c r="A10" s="5">
        <f t="shared" si="3"/>
        <v>2029</v>
      </c>
      <c r="B10" s="49">
        <v>1369207.6592000001</v>
      </c>
      <c r="C10" s="50">
        <v>3600000</v>
      </c>
      <c r="D10" s="50">
        <v>6496000</v>
      </c>
      <c r="E10" s="50">
        <v>451000</v>
      </c>
      <c r="F10" s="50">
        <v>299000</v>
      </c>
      <c r="G10" s="17">
        <f t="shared" si="0"/>
        <v>10846000</v>
      </c>
      <c r="H10" s="17">
        <f t="shared" si="1"/>
        <v>1570609.6438315234</v>
      </c>
      <c r="I10" s="17">
        <f t="shared" si="2"/>
        <v>9275390.3561684769</v>
      </c>
    </row>
    <row r="11" spans="1:9" ht="15.75" customHeight="1" x14ac:dyDescent="0.25">
      <c r="A11" s="5">
        <f t="shared" si="3"/>
        <v>2030</v>
      </c>
      <c r="B11" s="49">
        <v>1342260.6359999999</v>
      </c>
      <c r="C11" s="50">
        <v>3623000</v>
      </c>
      <c r="D11" s="50">
        <v>6557000</v>
      </c>
      <c r="E11" s="50">
        <v>461000</v>
      </c>
      <c r="F11" s="50">
        <v>312000</v>
      </c>
      <c r="G11" s="17">
        <f t="shared" si="0"/>
        <v>10953000</v>
      </c>
      <c r="H11" s="17">
        <f t="shared" si="1"/>
        <v>1539698.8800579694</v>
      </c>
      <c r="I11" s="17">
        <f t="shared" si="2"/>
        <v>9413301.1199420299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0deXUuV6wA4eAZyklNzDOkpaX6/tNHto/LOr4kh/NAKj646FJwCUhwQMxMKUqrlhZz6FWSHf0/ddI0GEAM/zsA==" saltValue="YMYSdc1YBviLH8RCgfh85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2.2161989467548371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2.2161989467548371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1.8725729765418089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1.8725729765418089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1.803560018391589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1.803560018391589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1.5765214309294096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1.5765214309294096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2.6722735517879008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2.6722735517879008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2.1997878427449873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2.1997878427449873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1Lva1+CpU0CPQXu0zOoviKNq08FOq3YWtGHDHRx1MQN07zN62TINGIhwOTbG2yPpQIIB0nEhYV8Duta6vgg/SA==" saltValue="JiGnNn8MByTaCLto9vYca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ii4lppYXhX6Wb9L5mydm0zk8tRebl4sqcL7VZj0wP5w6ASzHRp3j/5YQB9O79ET0Xn8gXFsZPXaLB4+2uksvjA==" saltValue="2yc612gEzYV0ej5W3Q1T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u+qbT2QSQ/Zors5KMPaNI2KAw7My+wjCSuKMrKDab2lF+7VOa6jsYU5796x+a5NETFHZN/7hqUruryjZ94udgw==" saltValue="K5YoszLG9wB2OoC/35D1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0.60684537110640502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0.60684537110640502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0.40553487468969224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0.40553487468969224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0.90896428608322555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0.90896428608322555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Pgx8Mz9uWLSFWROjU9Dl1ZXuB5Noij/6D8fNAFjMwUcmPssgiEgpuktOstlVGkEna08oHAye8AM6cDZvXUrQvg==" saltValue="v2uot63JKj4fLBmL/M1r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2rEiQWrEgfGqKUVOsvvhT3mTaZ4Bzv9IVBdpKccc0GlRiwsUCXgxiZE4tnkavxXGI7Z+G3QGxkwyWrYbvP5hQ==" saltValue="m3WT0B8nwlFe7V7hx9iz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0.61197877396074796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0.66291279968068439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0.66291279968068439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0.64578483959113453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0.64578483959113453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0.64578483959113453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0.64578483959113453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0.66268311488049336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0.66268311488049336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0.66268311488049336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0.66268311488049336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0.71042937259197481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0.75364253226771427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0.75364253226771427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0.73931178310740375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0.73931178310740375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0.73931178310740375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0.73931178310740375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0.75345167652859957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0.75345167652859957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0.75345167652859957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0.75345167652859957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0.41861016668664419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0.4730717924557466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0.4730717924557466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0.45423913817241313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0.45423913817241313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0.45423913817241313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0.45423913817241313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0.47281562299440727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0.47281562299440727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0.47281562299440727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0.47281562299440727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0.58867093538112958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0.64086904931290989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0.64086904931290989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0.62325756624387796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0.62325756624387796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0.62325756624387796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0.62325756624387796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0.64063248682319107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0.64063248682319107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0.64063248682319107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0.64063248682319107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0.95199591513977511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0.96113194099980659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0.96113194099980659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0.95820155211569824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0.95820155211569824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0.95820155211569824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0.95820155211569824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0.96109353115111262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0.96109353115111262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0.96109353115111262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0.96109353115111262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0.87583027918814182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0.89790744879597506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0.89790744879597506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0.89075217130059559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0.89075217130059559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0.89075217130059559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0.89075217130059559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0.89781320253423269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0.89781320253423269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0.89781320253423269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0.89781320253423269</v>
      </c>
    </row>
  </sheetData>
  <sheetProtection algorithmName="SHA-512" hashValue="OrAKc6Dj7gN6GtQWincKpWitepEqWrsSL4R8odq57L/8sGfvyEsQGUbOeeCjQlDDWCwJqDfw6vAg4mkiJ1A8MQ==" saltValue="rjDF5QfYnGwS5v7W2AQn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0.85791118476708161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0.85875534679918664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0.85915268630861519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0.85945875845113873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0.85644521175190536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0.85669348108231935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0.85785417740932124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0.85841305935526058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0.77212006629037344</v>
      </c>
      <c r="E10" s="90">
        <f>E3*0.9</f>
        <v>0.77287981211926804</v>
      </c>
      <c r="F10" s="90">
        <f>F3*0.9</f>
        <v>0.77323741767775367</v>
      </c>
      <c r="G10" s="90">
        <f>G3*0.9</f>
        <v>0.77351288260602491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0.77080069057671485</v>
      </c>
      <c r="E12" s="90">
        <f>E5*0.9</f>
        <v>0.77102413297408745</v>
      </c>
      <c r="F12" s="90">
        <f>F5*0.9</f>
        <v>0.77206875966838917</v>
      </c>
      <c r="G12" s="90">
        <f>G5*0.9</f>
        <v>0.7725717534197345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0.9008067440054357</v>
      </c>
      <c r="E17" s="90">
        <f>E3*1.05</f>
        <v>0.90169311413914599</v>
      </c>
      <c r="F17" s="90">
        <f>F3*1.05</f>
        <v>0.90211032062404595</v>
      </c>
      <c r="G17" s="90">
        <f>G3*1.05</f>
        <v>0.90243169637369569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0.89926747233950066</v>
      </c>
      <c r="E19" s="90">
        <f>E5*1.05</f>
        <v>0.89952815513643536</v>
      </c>
      <c r="F19" s="90">
        <f>F5*1.05</f>
        <v>0.90074688627978738</v>
      </c>
      <c r="G19" s="90">
        <f>G5*1.05</f>
        <v>0.90133371232302362</v>
      </c>
    </row>
  </sheetData>
  <sheetProtection algorithmName="SHA-512" hashValue="dsE+ohSQ1sSlf0UH1J1JhMNSDZigN8cMvgazLRy5vFBj6PuH0kDusVImXUpZtGL8cbQ6NXXBzsCDzGi/nT4kDw==" saltValue="H5GTfY/OGJXGLIOzaJY5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IDCF/ySUZWYWYIas0H/C97eHCv6/92yE2LmR3ld6Nd9TxMPgAEi6qMhmTHmPHSds7kqxHjVIrj6LHA6D+FfR4g==" saltValue="aaJNKTIrFSAqgeT/lxDA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7PoFgIkmpB2ajRWl6F65wEJui2b3ufreOA+Lqg207QJ8gjNk2XI0Bx1ouvicHFHmLzciytVJMDqfTZOUZJjDQ==" saltValue="DTPFbfQjW44LC4CSXG4en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0.16033583546905689</v>
      </c>
    </row>
    <row r="5" spans="1:8" ht="15.75" customHeight="1" x14ac:dyDescent="0.25">
      <c r="B5" s="19" t="s">
        <v>80</v>
      </c>
      <c r="C5" s="101">
        <v>6.719680850372535E-2</v>
      </c>
    </row>
    <row r="6" spans="1:8" ht="15.75" customHeight="1" x14ac:dyDescent="0.25">
      <c r="B6" s="19" t="s">
        <v>81</v>
      </c>
      <c r="C6" s="101">
        <v>0.14227136169855481</v>
      </c>
    </row>
    <row r="7" spans="1:8" ht="15.75" customHeight="1" x14ac:dyDescent="0.25">
      <c r="B7" s="19" t="s">
        <v>82</v>
      </c>
      <c r="C7" s="101">
        <v>0.3964909147192377</v>
      </c>
    </row>
    <row r="8" spans="1:8" ht="15.75" customHeight="1" x14ac:dyDescent="0.25">
      <c r="B8" s="19" t="s">
        <v>83</v>
      </c>
      <c r="C8" s="101">
        <v>1.031272190442014E-4</v>
      </c>
    </row>
    <row r="9" spans="1:8" ht="15.75" customHeight="1" x14ac:dyDescent="0.25">
      <c r="B9" s="19" t="s">
        <v>84</v>
      </c>
      <c r="C9" s="101">
        <v>0.1747284136599136</v>
      </c>
    </row>
    <row r="10" spans="1:8" ht="15.75" customHeight="1" x14ac:dyDescent="0.25">
      <c r="B10" s="19" t="s">
        <v>85</v>
      </c>
      <c r="C10" s="101">
        <v>5.887353873046753E-2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5">
      <c r="B15" s="19" t="s">
        <v>88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5">
      <c r="B16" s="19" t="s">
        <v>89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5">
      <c r="B19" s="19" t="s">
        <v>92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5">
      <c r="B20" s="19" t="s">
        <v>93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5">
      <c r="B21" s="19" t="s">
        <v>94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5">
      <c r="B22" s="19" t="s">
        <v>95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5.6534050000000002E-2</v>
      </c>
    </row>
    <row r="27" spans="1:8" ht="15.75" customHeight="1" x14ac:dyDescent="0.25">
      <c r="B27" s="19" t="s">
        <v>102</v>
      </c>
      <c r="C27" s="101">
        <v>3.5322311000000002E-2</v>
      </c>
    </row>
    <row r="28" spans="1:8" ht="15.75" customHeight="1" x14ac:dyDescent="0.25">
      <c r="B28" s="19" t="s">
        <v>103</v>
      </c>
      <c r="C28" s="101">
        <v>4.2593103E-2</v>
      </c>
    </row>
    <row r="29" spans="1:8" ht="15.75" customHeight="1" x14ac:dyDescent="0.25">
      <c r="B29" s="19" t="s">
        <v>104</v>
      </c>
      <c r="C29" s="101">
        <v>0.27419058800000001</v>
      </c>
    </row>
    <row r="30" spans="1:8" ht="15.75" customHeight="1" x14ac:dyDescent="0.25">
      <c r="B30" s="19" t="s">
        <v>2</v>
      </c>
      <c r="C30" s="101">
        <v>6.2699299999999999E-2</v>
      </c>
    </row>
    <row r="31" spans="1:8" ht="15.75" customHeight="1" x14ac:dyDescent="0.25">
      <c r="B31" s="19" t="s">
        <v>105</v>
      </c>
      <c r="C31" s="101">
        <v>0.140173941</v>
      </c>
    </row>
    <row r="32" spans="1:8" ht="15.75" customHeight="1" x14ac:dyDescent="0.25">
      <c r="B32" s="19" t="s">
        <v>106</v>
      </c>
      <c r="C32" s="101">
        <v>2.4544165999999999E-2</v>
      </c>
    </row>
    <row r="33" spans="2:3" ht="15.75" customHeight="1" x14ac:dyDescent="0.25">
      <c r="B33" s="19" t="s">
        <v>107</v>
      </c>
      <c r="C33" s="101">
        <v>0.119318915</v>
      </c>
    </row>
    <row r="34" spans="2:3" ht="15.75" customHeight="1" x14ac:dyDescent="0.25">
      <c r="B34" s="19" t="s">
        <v>108</v>
      </c>
      <c r="C34" s="101">
        <v>0.24462362800000001</v>
      </c>
    </row>
    <row r="35" spans="2:3" ht="15.75" customHeight="1" x14ac:dyDescent="0.25">
      <c r="B35" s="27" t="s">
        <v>41</v>
      </c>
      <c r="C35" s="48">
        <f>SUM(C26:C34)</f>
        <v>1.0000000019999999</v>
      </c>
    </row>
  </sheetData>
  <sheetProtection algorithmName="SHA-512" hashValue="ZwhYwK1tEEhWmdcx949HcJC5zZBZRRbJqF1etBgFCBNZGy6jSGzg8m9AjnGv2jeWMdOWgOewSLuCvrBAKq3u3w==" saltValue="xNOHGl3cXvCN8Y7DPqFld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0.41148677075000001</v>
      </c>
      <c r="D14" s="54">
        <v>0.38665276676100002</v>
      </c>
      <c r="E14" s="54">
        <v>0.38665276676100002</v>
      </c>
      <c r="F14" s="54">
        <v>0.23521444346199999</v>
      </c>
      <c r="G14" s="54">
        <v>0.23521444346199999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0.23871047098717776</v>
      </c>
      <c r="D15" s="52">
        <f t="shared" si="0"/>
        <v>0.22430384309509105</v>
      </c>
      <c r="E15" s="52">
        <f t="shared" si="0"/>
        <v>0.22430384309509105</v>
      </c>
      <c r="F15" s="52">
        <f t="shared" si="0"/>
        <v>0.13645189729784504</v>
      </c>
      <c r="G15" s="52">
        <f t="shared" si="0"/>
        <v>0.13645189729784504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crk2Ys2KZSuEfEFiz+biOj2SsfzrCuwGt/8xyY3rVrektjehyCuCTxWE64/S6b1u0f/aIl9zeWwhCxlTmdFew==" saltValue="2wDEoLlnquByQMz48KN+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130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131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132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q7+aWXxcAZfMPOb1LNYvZQvoOJ+iJtNEy2ja2BZIwOJwL4k9IzD4JcHkYoGWMdT8gWPq3/CLW9g6BkU6kBInTQ==" saltValue="JHkPDcLnSNeaezim4VFSo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oKiNBpaGtnrCsKutxwGb2rywmSQyNu3Tn22TBY/tUnLM9SD4Pf9SL6acj5B6Xcmt4MshLOSMRX17dK2oQdibw==" saltValue="HjEeWJPEFfxFuAh3ykWTk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xJXbbjphIddCynJSHR9BM8w1fxuE1uyP2xErj/DMH2vFWlpWyXPQxVPtU0hDPXOpc3DOtRcSi8zq15+2lNGpRw==" saltValue="KzzVTzh+oBDfAwZbZ2y2a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58vva/4PusnGumDkv++U67MPb6xXg49NNsOGsbRRuy0jMTDJGJz8IN3btcMuazZZdUZMbwyjaItUDap8lMcopA==" saltValue="Xma1l/NgCVYLdp1uy1FhS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5zJ8AnYMm7J7usJ1YYQDEVT/VAnE0qNvxInVS+Wj6VO+EbbfKmMwTCE3J6fcj6iazGOdi5fHBsHwmZLG00rlWw==" saltValue="LwgcUtKZFveadPTrZA2/S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2024-03-15T03:23:24Z</dcterms:modified>
</cp:coreProperties>
</file>