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"/>
    </mc:Choice>
  </mc:AlternateContent>
  <xr:revisionPtr revIDLastSave="0" documentId="8_{0F64E287-4211-4A65-B211-000C577086E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externalReferences>
    <externalReference r:id="rId29"/>
  </externalReference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 localSheetId="6">'[1]Baseline year population inputs'!$C$41</definedName>
    <definedName name="abortion" localSheetId="5">'[1]Baseline year population inputs'!$C$41</definedName>
    <definedName name="abortion">'Données pop de l''année de ref'!$C$41</definedName>
    <definedName name="comm_deliv" localSheetId="6">'[1]Treatment of SAM'!$D$3</definedName>
    <definedName name="comm_deliv" localSheetId="5">'[1]Treatment of SAM'!$D$3</definedName>
    <definedName name="comm_deliv">'Traitement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'Données pop de l''année de ref'!$C$52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'Données pop de l''année de ref'!$C$54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'Données pop de l''année de ref'!$C$51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'Données pop de l''année de ref'!$C$55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'Données pop de l''année de ref'!$C$53</definedName>
    <definedName name="end_year" localSheetId="6">'[1]Baseline year population inputs'!$C$4</definedName>
    <definedName name="end_year" localSheetId="5">'[1]Baseline year population inputs'!$C$4</definedName>
    <definedName name="end_year">'Données pop de l''année de ref'!$C$4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'Données pop de l''année de ref'!$C$13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'Données pop de l''année de ref'!$C$8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'Données pop de l''année de ref'!$C$12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'Données pop de l''année de ref'!$C$58</definedName>
    <definedName name="frac_maize" localSheetId="6">'[1]Baseline year population inputs'!$C$19</definedName>
    <definedName name="frac_maize" localSheetId="5">'[1]Baseline year population inputs'!$C$19</definedName>
    <definedName name="frac_maize">'Données pop de l''année de ref'!$C$19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'Données pop de l''année de ref'!$C$9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'Dist. de l''état nutritionnel'!$D$10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'Dist. de l''état nutritionnel'!$F$10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'Dist. de l''état nutritionnel'!$C$10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'Dist. de l''état nutritionnel'!$G$10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'Dist. de l''état nutritionnel'!$E$10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'Données pop de l''année de ref'!#REF!</definedName>
    <definedName name="frac_other_staples">'Données pop de l''année de ref'!$C$20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'Données pop de l''année de ref'!$C$11</definedName>
    <definedName name="frac_rice" localSheetId="6">'[1]Baseline year population inputs'!$C$17</definedName>
    <definedName name="frac_rice" localSheetId="5">'[1]Baseline year population inputs'!$C$17</definedName>
    <definedName name="frac_rice">'Données pop de l''année de ref'!$C$17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'Dist. de l''état nutritionnel'!$D$11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'Dist. de l''état nutritionnel'!$F$11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'Dist. de l''état nutritionnel'!$C$11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'Dist. de l''état nutritionnel'!$G$11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'Dist. de l''état nutritionnel'!$E$11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'Données pop de l''année de ref'!#REF!</definedName>
    <definedName name="frac_subsistence_farming">'Données pop de l''année de ref'!$C$16</definedName>
    <definedName name="frac_wheat" localSheetId="6">'[1]Baseline year population inputs'!$C$18</definedName>
    <definedName name="frac_wheat" localSheetId="5">'[1]Baseline year population inputs'!$C$18</definedName>
    <definedName name="frac_wheat">'Données pop de l''année de ref'!$C$18</definedName>
    <definedName name="infant_mortality">'Données pop de l''année de ref'!$C$38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 localSheetId="6">'[1]Baseline year population inputs'!$C$46</definedName>
    <definedName name="preterm_AGA" localSheetId="5">'[1]Baseline year population inputs'!$C$46</definedName>
    <definedName name="preterm_AGA">'Données pop de l''année de ref'!$C$46</definedName>
    <definedName name="preterm_SGA" localSheetId="6">'[1]Baseline year population inputs'!$C$45</definedName>
    <definedName name="preterm_SGA" localSheetId="5">'[1]Baseline year population inputs'!$C$45</definedName>
    <definedName name="preterm_SGA">'Données pop de l''année de ref'!$C$45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'Données pop de l''année de ref'!$C$10</definedName>
    <definedName name="start_year" localSheetId="6">'[1]Baseline year population inputs'!$C$3</definedName>
    <definedName name="start_year" localSheetId="5">'[1]Baseline year population inputs'!$C$3</definedName>
    <definedName name="start_year">'Données pop de l''année de ref'!$C$3</definedName>
    <definedName name="stillbirth" localSheetId="7">'Données pop de l''année de ref'!$C$39</definedName>
    <definedName name="stillbirth" localSheetId="6">'[1]Baseline year population inputs'!$C$42</definedName>
    <definedName name="stillbirth" localSheetId="5">'[1]Baseline year population inputs'!$C$42</definedName>
    <definedName name="stillbirth">'Données pop de l''année de ref'!$C$42</definedName>
    <definedName name="term_AGA">'Données pop de l''année de ref'!$C$48</definedName>
    <definedName name="term_SGA" localSheetId="6">'[1]Baseline year population inputs'!$C$47</definedName>
    <definedName name="term_SGA" localSheetId="5">'[1]Baseline year population inputs'!$C$47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25" i="73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1" i="73"/>
  <c r="F21" i="73"/>
  <c r="E21" i="73"/>
  <c r="D21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2" i="73"/>
  <c r="F12" i="73"/>
  <c r="E12" i="73"/>
  <c r="D12" i="73"/>
  <c r="G11" i="73"/>
  <c r="F11" i="73"/>
  <c r="E11" i="73"/>
  <c r="D11" i="73"/>
  <c r="H163" i="72"/>
  <c r="G163" i="72"/>
  <c r="F163" i="72"/>
  <c r="E163" i="72"/>
  <c r="D163" i="72"/>
  <c r="H162" i="72"/>
  <c r="G162" i="72"/>
  <c r="F162" i="72"/>
  <c r="E162" i="72"/>
  <c r="D162" i="72"/>
  <c r="H161" i="72"/>
  <c r="G161" i="72"/>
  <c r="F161" i="72"/>
  <c r="E161" i="72"/>
  <c r="D161" i="72"/>
  <c r="H160" i="72"/>
  <c r="G160" i="72"/>
  <c r="F160" i="72"/>
  <c r="E160" i="72"/>
  <c r="D160" i="72"/>
  <c r="H159" i="72"/>
  <c r="G159" i="72"/>
  <c r="F159" i="72"/>
  <c r="E159" i="72"/>
  <c r="D159" i="72"/>
  <c r="H158" i="72"/>
  <c r="G158" i="72"/>
  <c r="F158" i="72"/>
  <c r="E158" i="72"/>
  <c r="D158" i="72"/>
  <c r="H157" i="72"/>
  <c r="G157" i="72"/>
  <c r="F157" i="72"/>
  <c r="E157" i="72"/>
  <c r="D157" i="72"/>
  <c r="H156" i="72"/>
  <c r="G156" i="72"/>
  <c r="F156" i="72"/>
  <c r="E156" i="72"/>
  <c r="D156" i="72"/>
  <c r="H155" i="72"/>
  <c r="G155" i="72"/>
  <c r="F155" i="72"/>
  <c r="E155" i="72"/>
  <c r="D155" i="72"/>
  <c r="H154" i="72"/>
  <c r="G154" i="72"/>
  <c r="F154" i="72"/>
  <c r="E154" i="72"/>
  <c r="D154" i="72"/>
  <c r="H153" i="72"/>
  <c r="G153" i="72"/>
  <c r="F153" i="72"/>
  <c r="E153" i="72"/>
  <c r="D153" i="72"/>
  <c r="H152" i="72"/>
  <c r="G152" i="72"/>
  <c r="F152" i="72"/>
  <c r="E152" i="72"/>
  <c r="D152" i="72"/>
  <c r="H151" i="72"/>
  <c r="G151" i="72"/>
  <c r="F151" i="72"/>
  <c r="E151" i="72"/>
  <c r="D151" i="72"/>
  <c r="H150" i="72"/>
  <c r="G150" i="72"/>
  <c r="F150" i="72"/>
  <c r="E150" i="72"/>
  <c r="D150" i="72"/>
  <c r="H149" i="72"/>
  <c r="G149" i="72"/>
  <c r="F149" i="72"/>
  <c r="E149" i="72"/>
  <c r="D149" i="72"/>
  <c r="H148" i="72"/>
  <c r="G148" i="72"/>
  <c r="F148" i="72"/>
  <c r="E148" i="72"/>
  <c r="D148" i="72"/>
  <c r="H147" i="72"/>
  <c r="G147" i="72"/>
  <c r="F147" i="72"/>
  <c r="E147" i="72"/>
  <c r="D147" i="72"/>
  <c r="H146" i="72"/>
  <c r="G146" i="72"/>
  <c r="F146" i="72"/>
  <c r="E146" i="72"/>
  <c r="D146" i="72"/>
  <c r="H145" i="72"/>
  <c r="G145" i="72"/>
  <c r="F145" i="72"/>
  <c r="E145" i="72"/>
  <c r="D145" i="72"/>
  <c r="H144" i="72"/>
  <c r="G144" i="72"/>
  <c r="F144" i="72"/>
  <c r="E144" i="72"/>
  <c r="D144" i="72"/>
  <c r="H143" i="72"/>
  <c r="G143" i="72"/>
  <c r="F143" i="72"/>
  <c r="E143" i="72"/>
  <c r="D143" i="72"/>
  <c r="H142" i="72"/>
  <c r="G142" i="72"/>
  <c r="F142" i="72"/>
  <c r="E142" i="72"/>
  <c r="D142" i="72"/>
  <c r="H141" i="72"/>
  <c r="G141" i="72"/>
  <c r="F141" i="72"/>
  <c r="E141" i="72"/>
  <c r="D141" i="72"/>
  <c r="H140" i="72"/>
  <c r="G140" i="72"/>
  <c r="F140" i="72"/>
  <c r="E140" i="72"/>
  <c r="D140" i="72"/>
  <c r="H139" i="72"/>
  <c r="G139" i="72"/>
  <c r="F139" i="72"/>
  <c r="E139" i="72"/>
  <c r="D139" i="72"/>
  <c r="H138" i="72"/>
  <c r="G138" i="72"/>
  <c r="F138" i="72"/>
  <c r="E138" i="72"/>
  <c r="D138" i="72"/>
  <c r="H137" i="72"/>
  <c r="G137" i="72"/>
  <c r="F137" i="72"/>
  <c r="E137" i="72"/>
  <c r="D137" i="72"/>
  <c r="H136" i="72"/>
  <c r="G136" i="72"/>
  <c r="F136" i="72"/>
  <c r="E136" i="72"/>
  <c r="D136" i="72"/>
  <c r="H135" i="72"/>
  <c r="G135" i="72"/>
  <c r="F135" i="72"/>
  <c r="E135" i="72"/>
  <c r="D135" i="72"/>
  <c r="H134" i="72"/>
  <c r="G134" i="72"/>
  <c r="F134" i="72"/>
  <c r="E134" i="72"/>
  <c r="D134" i="72"/>
  <c r="H133" i="72"/>
  <c r="G133" i="72"/>
  <c r="F133" i="72"/>
  <c r="E133" i="72"/>
  <c r="D133" i="72"/>
  <c r="H132" i="72"/>
  <c r="G132" i="72"/>
  <c r="F132" i="72"/>
  <c r="E132" i="72"/>
  <c r="D132" i="72"/>
  <c r="H131" i="72"/>
  <c r="G131" i="72"/>
  <c r="F131" i="72"/>
  <c r="E131" i="72"/>
  <c r="D131" i="72"/>
  <c r="H130" i="72"/>
  <c r="G130" i="72"/>
  <c r="F130" i="72"/>
  <c r="E130" i="72"/>
  <c r="D130" i="72"/>
  <c r="H129" i="72"/>
  <c r="G129" i="72"/>
  <c r="F129" i="72"/>
  <c r="E129" i="72"/>
  <c r="D129" i="72"/>
  <c r="H128" i="72"/>
  <c r="G128" i="72"/>
  <c r="F128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H123" i="72"/>
  <c r="G123" i="72"/>
  <c r="F123" i="72"/>
  <c r="E123" i="72"/>
  <c r="D123" i="72"/>
  <c r="H122" i="72"/>
  <c r="G122" i="72"/>
  <c r="F122" i="72"/>
  <c r="E122" i="72"/>
  <c r="D122" i="72"/>
  <c r="H121" i="72"/>
  <c r="G121" i="72"/>
  <c r="F121" i="72"/>
  <c r="E121" i="72"/>
  <c r="D121" i="72"/>
  <c r="H120" i="72"/>
  <c r="G120" i="72"/>
  <c r="F120" i="72"/>
  <c r="E120" i="72"/>
  <c r="D120" i="72"/>
  <c r="H119" i="72"/>
  <c r="G119" i="72"/>
  <c r="F119" i="72"/>
  <c r="E119" i="72"/>
  <c r="D119" i="72"/>
  <c r="H118" i="72"/>
  <c r="G118" i="72"/>
  <c r="F118" i="72"/>
  <c r="E118" i="72"/>
  <c r="D118" i="72"/>
  <c r="H117" i="72"/>
  <c r="G117" i="72"/>
  <c r="F117" i="72"/>
  <c r="E117" i="72"/>
  <c r="D117" i="72"/>
  <c r="H116" i="72"/>
  <c r="G116" i="72"/>
  <c r="F116" i="72"/>
  <c r="E116" i="72"/>
  <c r="D116" i="72"/>
  <c r="H115" i="72"/>
  <c r="G115" i="72"/>
  <c r="F115" i="72"/>
  <c r="E115" i="72"/>
  <c r="D115" i="72"/>
  <c r="E114" i="72"/>
  <c r="D114" i="72"/>
  <c r="E113" i="72"/>
  <c r="D113" i="72"/>
  <c r="H112" i="72"/>
  <c r="G112" i="72"/>
  <c r="F112" i="72"/>
  <c r="E112" i="72"/>
  <c r="D112" i="72"/>
  <c r="H108" i="72"/>
  <c r="G108" i="72"/>
  <c r="F108" i="72"/>
  <c r="E108" i="72"/>
  <c r="D108" i="72"/>
  <c r="H107" i="72"/>
  <c r="G107" i="72"/>
  <c r="F107" i="72"/>
  <c r="E107" i="72"/>
  <c r="D107" i="72"/>
  <c r="H106" i="72"/>
  <c r="G106" i="72"/>
  <c r="F106" i="72"/>
  <c r="E106" i="72"/>
  <c r="D106" i="72"/>
  <c r="H105" i="72"/>
  <c r="G105" i="72"/>
  <c r="F105" i="72"/>
  <c r="E105" i="72"/>
  <c r="D105" i="72"/>
  <c r="H104" i="72"/>
  <c r="G104" i="72"/>
  <c r="F104" i="72"/>
  <c r="E104" i="72"/>
  <c r="D104" i="72"/>
  <c r="H103" i="72"/>
  <c r="G103" i="72"/>
  <c r="F103" i="72"/>
  <c r="E103" i="72"/>
  <c r="D103" i="72"/>
  <c r="H102" i="72"/>
  <c r="G102" i="72"/>
  <c r="F102" i="72"/>
  <c r="E102" i="72"/>
  <c r="D102" i="72"/>
  <c r="H101" i="72"/>
  <c r="G101" i="72"/>
  <c r="F101" i="72"/>
  <c r="E101" i="72"/>
  <c r="D101" i="72"/>
  <c r="H100" i="72"/>
  <c r="G100" i="72"/>
  <c r="F100" i="72"/>
  <c r="E100" i="72"/>
  <c r="D100" i="72"/>
  <c r="H99" i="72"/>
  <c r="G99" i="72"/>
  <c r="F99" i="72"/>
  <c r="E99" i="72"/>
  <c r="D99" i="72"/>
  <c r="H98" i="72"/>
  <c r="G98" i="72"/>
  <c r="F98" i="72"/>
  <c r="E98" i="72"/>
  <c r="D98" i="72"/>
  <c r="H97" i="72"/>
  <c r="G97" i="72"/>
  <c r="F97" i="72"/>
  <c r="E97" i="72"/>
  <c r="D97" i="72"/>
  <c r="H96" i="72"/>
  <c r="G96" i="72"/>
  <c r="F96" i="72"/>
  <c r="E96" i="72"/>
  <c r="D96" i="72"/>
  <c r="H95" i="72"/>
  <c r="G95" i="72"/>
  <c r="F95" i="72"/>
  <c r="E95" i="72"/>
  <c r="D95" i="72"/>
  <c r="H94" i="72"/>
  <c r="G94" i="72"/>
  <c r="F94" i="72"/>
  <c r="E94" i="72"/>
  <c r="D94" i="72"/>
  <c r="H93" i="72"/>
  <c r="G93" i="72"/>
  <c r="F93" i="72"/>
  <c r="E93" i="72"/>
  <c r="D93" i="72"/>
  <c r="H92" i="72"/>
  <c r="G92" i="72"/>
  <c r="F92" i="72"/>
  <c r="E92" i="72"/>
  <c r="D92" i="72"/>
  <c r="H91" i="72"/>
  <c r="G91" i="72"/>
  <c r="F91" i="72"/>
  <c r="E91" i="72"/>
  <c r="D91" i="72"/>
  <c r="H90" i="72"/>
  <c r="G90" i="72"/>
  <c r="F90" i="72"/>
  <c r="E90" i="72"/>
  <c r="D90" i="72"/>
  <c r="H89" i="72"/>
  <c r="G89" i="72"/>
  <c r="F89" i="72"/>
  <c r="E89" i="72"/>
  <c r="D89" i="72"/>
  <c r="H88" i="72"/>
  <c r="G88" i="72"/>
  <c r="F88" i="72"/>
  <c r="E88" i="72"/>
  <c r="D88" i="72"/>
  <c r="H87" i="72"/>
  <c r="G87" i="72"/>
  <c r="F87" i="72"/>
  <c r="E87" i="72"/>
  <c r="D87" i="72"/>
  <c r="H86" i="72"/>
  <c r="G86" i="72"/>
  <c r="F86" i="72"/>
  <c r="E86" i="72"/>
  <c r="D86" i="72"/>
  <c r="H85" i="72"/>
  <c r="G85" i="72"/>
  <c r="F85" i="72"/>
  <c r="E85" i="72"/>
  <c r="D85" i="72"/>
  <c r="H84" i="72"/>
  <c r="G84" i="72"/>
  <c r="F84" i="72"/>
  <c r="E84" i="72"/>
  <c r="D84" i="72"/>
  <c r="H83" i="72"/>
  <c r="G83" i="72"/>
  <c r="F83" i="72"/>
  <c r="E83" i="72"/>
  <c r="D83" i="72"/>
  <c r="H82" i="72"/>
  <c r="G82" i="72"/>
  <c r="F82" i="72"/>
  <c r="E82" i="72"/>
  <c r="D82" i="72"/>
  <c r="H81" i="72"/>
  <c r="G81" i="72"/>
  <c r="F81" i="72"/>
  <c r="E81" i="72"/>
  <c r="D81" i="72"/>
  <c r="H80" i="72"/>
  <c r="G80" i="72"/>
  <c r="F80" i="72"/>
  <c r="E80" i="72"/>
  <c r="D80" i="72"/>
  <c r="H79" i="72"/>
  <c r="G79" i="72"/>
  <c r="F79" i="72"/>
  <c r="E79" i="72"/>
  <c r="D79" i="72"/>
  <c r="H78" i="72"/>
  <c r="G78" i="72"/>
  <c r="F78" i="72"/>
  <c r="E78" i="72"/>
  <c r="D78" i="72"/>
  <c r="H77" i="72"/>
  <c r="G77" i="72"/>
  <c r="F77" i="72"/>
  <c r="E77" i="72"/>
  <c r="D77" i="72"/>
  <c r="H76" i="72"/>
  <c r="G76" i="72"/>
  <c r="F76" i="72"/>
  <c r="E76" i="72"/>
  <c r="D76" i="72"/>
  <c r="H75" i="72"/>
  <c r="G75" i="72"/>
  <c r="F75" i="72"/>
  <c r="E75" i="72"/>
  <c r="D75" i="72"/>
  <c r="H74" i="72"/>
  <c r="G74" i="72"/>
  <c r="F74" i="72"/>
  <c r="E74" i="72"/>
  <c r="D74" i="72"/>
  <c r="H73" i="72"/>
  <c r="G73" i="72"/>
  <c r="F73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H68" i="72"/>
  <c r="G68" i="72"/>
  <c r="F68" i="72"/>
  <c r="E68" i="72"/>
  <c r="D68" i="72"/>
  <c r="H67" i="72"/>
  <c r="G67" i="72"/>
  <c r="F67" i="72"/>
  <c r="E67" i="72"/>
  <c r="D67" i="72"/>
  <c r="H66" i="72"/>
  <c r="G66" i="72"/>
  <c r="F66" i="72"/>
  <c r="E66" i="72"/>
  <c r="D66" i="72"/>
  <c r="H65" i="72"/>
  <c r="G65" i="72"/>
  <c r="F65" i="72"/>
  <c r="E65" i="72"/>
  <c r="D65" i="72"/>
  <c r="H64" i="72"/>
  <c r="G64" i="72"/>
  <c r="F64" i="72"/>
  <c r="E64" i="72"/>
  <c r="D64" i="72"/>
  <c r="H63" i="72"/>
  <c r="G63" i="72"/>
  <c r="F63" i="72"/>
  <c r="E63" i="72"/>
  <c r="D63" i="72"/>
  <c r="H62" i="72"/>
  <c r="G62" i="72"/>
  <c r="F62" i="72"/>
  <c r="E62" i="72"/>
  <c r="D62" i="72"/>
  <c r="H61" i="72"/>
  <c r="G61" i="72"/>
  <c r="F61" i="72"/>
  <c r="E61" i="72"/>
  <c r="D61" i="72"/>
  <c r="H60" i="72"/>
  <c r="G60" i="72"/>
  <c r="F60" i="72"/>
  <c r="E60" i="72"/>
  <c r="D60" i="72"/>
  <c r="E59" i="72"/>
  <c r="D59" i="72"/>
  <c r="E58" i="72"/>
  <c r="D58" i="72"/>
  <c r="H57" i="72"/>
  <c r="G57" i="72"/>
  <c r="F57" i="72"/>
  <c r="E57" i="72"/>
  <c r="D57" i="72"/>
  <c r="G5" i="71"/>
  <c r="F5" i="71"/>
  <c r="F19" i="71" s="1"/>
  <c r="E5" i="71"/>
  <c r="E12" i="71" s="1"/>
  <c r="D5" i="71"/>
  <c r="D19" i="71" s="1"/>
  <c r="G3" i="71"/>
  <c r="F3" i="71"/>
  <c r="F17" i="71" s="1"/>
  <c r="E3" i="71"/>
  <c r="E10" i="71" s="1"/>
  <c r="D3" i="71"/>
  <c r="D10" i="71" s="1"/>
  <c r="G19" i="71"/>
  <c r="C19" i="71"/>
  <c r="E17" i="71"/>
  <c r="C17" i="71"/>
  <c r="C12" i="71"/>
  <c r="G10" i="71"/>
  <c r="F10" i="71"/>
  <c r="C10" i="71"/>
  <c r="G12" i="71"/>
  <c r="G17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F61" i="70"/>
  <c r="E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G59" i="70"/>
  <c r="F59" i="70"/>
  <c r="E59" i="70"/>
  <c r="D59" i="70"/>
  <c r="C59" i="70"/>
  <c r="O58" i="70"/>
  <c r="N58" i="70"/>
  <c r="M58" i="70"/>
  <c r="L58" i="70"/>
  <c r="K58" i="70"/>
  <c r="J58" i="70"/>
  <c r="I58" i="70"/>
  <c r="H58" i="70"/>
  <c r="G58" i="70"/>
  <c r="F58" i="70"/>
  <c r="E58" i="70"/>
  <c r="D58" i="70"/>
  <c r="C58" i="70"/>
  <c r="O57" i="70"/>
  <c r="N57" i="70"/>
  <c r="M57" i="70"/>
  <c r="L57" i="70"/>
  <c r="K57" i="70"/>
  <c r="J57" i="70"/>
  <c r="I57" i="70"/>
  <c r="H57" i="70"/>
  <c r="G57" i="70"/>
  <c r="F57" i="70"/>
  <c r="E57" i="70"/>
  <c r="D57" i="70"/>
  <c r="C57" i="70"/>
  <c r="O56" i="70"/>
  <c r="N56" i="70"/>
  <c r="M56" i="70"/>
  <c r="L56" i="70"/>
  <c r="K56" i="70"/>
  <c r="J56" i="70"/>
  <c r="I56" i="70"/>
  <c r="H56" i="70"/>
  <c r="G56" i="70"/>
  <c r="F56" i="70"/>
  <c r="E56" i="70"/>
  <c r="D56" i="70"/>
  <c r="C56" i="70"/>
  <c r="O55" i="70"/>
  <c r="N55" i="70"/>
  <c r="M55" i="70"/>
  <c r="L55" i="70"/>
  <c r="K55" i="70"/>
  <c r="J55" i="70"/>
  <c r="I55" i="70"/>
  <c r="H55" i="70"/>
  <c r="G55" i="70"/>
  <c r="F55" i="70"/>
  <c r="E55" i="70"/>
  <c r="D55" i="70"/>
  <c r="C55" i="70"/>
  <c r="O54" i="70"/>
  <c r="N54" i="70"/>
  <c r="M54" i="70"/>
  <c r="L54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K53" i="70"/>
  <c r="J53" i="70"/>
  <c r="I53" i="70"/>
  <c r="H53" i="70"/>
  <c r="G53" i="70"/>
  <c r="F53" i="70"/>
  <c r="E53" i="70"/>
  <c r="D53" i="70"/>
  <c r="C53" i="70"/>
  <c r="O52" i="70"/>
  <c r="N52" i="70"/>
  <c r="M52" i="70"/>
  <c r="L52" i="70"/>
  <c r="K52" i="70"/>
  <c r="J52" i="70"/>
  <c r="I52" i="70"/>
  <c r="H52" i="70"/>
  <c r="G52" i="70"/>
  <c r="F52" i="70"/>
  <c r="E52" i="70"/>
  <c r="D52" i="70"/>
  <c r="C52" i="70"/>
  <c r="O51" i="70"/>
  <c r="N51" i="70"/>
  <c r="M51" i="70"/>
  <c r="L51" i="70"/>
  <c r="K51" i="70"/>
  <c r="J51" i="70"/>
  <c r="I51" i="70"/>
  <c r="H51" i="70"/>
  <c r="G51" i="70"/>
  <c r="F51" i="70"/>
  <c r="E51" i="70"/>
  <c r="D51" i="70"/>
  <c r="C51" i="70"/>
  <c r="O50" i="70"/>
  <c r="N50" i="70"/>
  <c r="M50" i="70"/>
  <c r="L50" i="70"/>
  <c r="K50" i="70"/>
  <c r="J50" i="70"/>
  <c r="I50" i="70"/>
  <c r="H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9" i="70"/>
  <c r="C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F38" i="70"/>
  <c r="E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G36" i="70"/>
  <c r="F36" i="70"/>
  <c r="E36" i="70"/>
  <c r="D36" i="70"/>
  <c r="C36" i="70"/>
  <c r="O35" i="70"/>
  <c r="N35" i="70"/>
  <c r="M35" i="70"/>
  <c r="L35" i="70"/>
  <c r="K35" i="70"/>
  <c r="J35" i="70"/>
  <c r="I35" i="70"/>
  <c r="H35" i="70"/>
  <c r="G35" i="70"/>
  <c r="F35" i="70"/>
  <c r="E35" i="70"/>
  <c r="D35" i="70"/>
  <c r="C35" i="70"/>
  <c r="O34" i="70"/>
  <c r="N34" i="70"/>
  <c r="M34" i="70"/>
  <c r="L34" i="70"/>
  <c r="K34" i="70"/>
  <c r="J34" i="70"/>
  <c r="I34" i="70"/>
  <c r="H34" i="70"/>
  <c r="G34" i="70"/>
  <c r="F34" i="70"/>
  <c r="E34" i="70"/>
  <c r="D34" i="70"/>
  <c r="C34" i="70"/>
  <c r="O33" i="70"/>
  <c r="N33" i="70"/>
  <c r="M33" i="70"/>
  <c r="L33" i="70"/>
  <c r="K33" i="70"/>
  <c r="J33" i="70"/>
  <c r="I33" i="70"/>
  <c r="H33" i="70"/>
  <c r="G33" i="70"/>
  <c r="F33" i="70"/>
  <c r="E33" i="70"/>
  <c r="D33" i="70"/>
  <c r="C33" i="70"/>
  <c r="O32" i="70"/>
  <c r="N32" i="70"/>
  <c r="M32" i="70"/>
  <c r="L32" i="70"/>
  <c r="K32" i="70"/>
  <c r="J32" i="70"/>
  <c r="I32" i="70"/>
  <c r="H32" i="70"/>
  <c r="G32" i="70"/>
  <c r="F32" i="70"/>
  <c r="E32" i="70"/>
  <c r="D32" i="70"/>
  <c r="C32" i="70"/>
  <c r="O31" i="70"/>
  <c r="N31" i="70"/>
  <c r="M31" i="70"/>
  <c r="L31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K30" i="70"/>
  <c r="J30" i="70"/>
  <c r="I30" i="70"/>
  <c r="H30" i="70"/>
  <c r="G30" i="70"/>
  <c r="F30" i="70"/>
  <c r="E30" i="70"/>
  <c r="D30" i="70"/>
  <c r="C30" i="70"/>
  <c r="O29" i="70"/>
  <c r="N29" i="70"/>
  <c r="M29" i="70"/>
  <c r="L29" i="70"/>
  <c r="K29" i="70"/>
  <c r="J29" i="70"/>
  <c r="I29" i="70"/>
  <c r="H29" i="70"/>
  <c r="G29" i="70"/>
  <c r="F29" i="70"/>
  <c r="E29" i="70"/>
  <c r="D29" i="70"/>
  <c r="C29" i="70"/>
  <c r="O28" i="70"/>
  <c r="N28" i="70"/>
  <c r="M28" i="70"/>
  <c r="L28" i="70"/>
  <c r="K28" i="70"/>
  <c r="J28" i="70"/>
  <c r="I28" i="70"/>
  <c r="H28" i="70"/>
  <c r="G28" i="70"/>
  <c r="F28" i="70"/>
  <c r="E28" i="70"/>
  <c r="D28" i="70"/>
  <c r="C28" i="70"/>
  <c r="O27" i="70"/>
  <c r="N27" i="70"/>
  <c r="M27" i="70"/>
  <c r="L27" i="70"/>
  <c r="K27" i="70"/>
  <c r="J27" i="70"/>
  <c r="I27" i="70"/>
  <c r="H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D26" i="70"/>
  <c r="C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F32" i="69"/>
  <c r="E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F19" i="69"/>
  <c r="E19" i="69"/>
  <c r="F17" i="69"/>
  <c r="E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9" i="65"/>
  <c r="E8" i="65"/>
  <c r="D6" i="65"/>
  <c r="D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E19" i="71" l="1"/>
  <c r="D17" i="71"/>
  <c r="D12" i="71"/>
  <c r="F12" i="71"/>
  <c r="D326" i="67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E32" i="21" l="1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A23" i="2" l="1"/>
  <c r="A35" i="2"/>
  <c r="A20" i="2"/>
  <c r="I4" i="2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<sst xmlns="http://schemas.openxmlformats.org/spreadsheetml/2006/main" count="2093" uniqueCount="337">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</sst>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13</v>
      </c>
      <c r="B1" s="30" t="s">
        <v>5</v>
      </c>
      <c r="C1" s="30" t="s">
        <v>66</v>
      </c>
    </row>
    <row r="2" spans="1:3" ht="16" customHeight="1" x14ac:dyDescent="0.3">
      <c r="A2" s="8" t="s">
        <v>14</v>
      </c>
      <c r="B2" s="30"/>
      <c r="C2" s="30"/>
    </row>
    <row r="3" spans="1:3" ht="16" customHeight="1" x14ac:dyDescent="0.3">
      <c r="A3" s="1"/>
      <c r="B3" s="5" t="s">
        <v>15</v>
      </c>
      <c r="C3" s="48">
        <v>2017</v>
      </c>
    </row>
    <row r="4" spans="1:3" ht="16" customHeight="1" x14ac:dyDescent="0.3">
      <c r="A4" s="1"/>
      <c r="B4" s="5" t="s">
        <v>16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3">
      <c r="A63" s="4"/>
    </row>
  </sheetData>
  <sheetProtection algorithmName="SHA-512" hashValue="QiegmZqWm3q8nW9Nh4XKhSBLk/MiSearLJEuI9dmNwlhoTGIOVE7zCT9mtizFaW0WhaGQLAPnmfZyP7ezttsHw==" saltValue="BOdj6bL7mToURA7rI2Aof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6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OV1FXmwHKzVzLpPIvPXOgPPeFzNqP4qr4PGKXqNWFGW3xQoAlbAepadjzdoFtEGmQveterfRn5LT4E3qNMtIhQ==" saltValue="FgBIx/3BpNV1lHO5RIRWc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16" sqref="B16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160</v>
      </c>
      <c r="B1" s="29" t="s">
        <v>206</v>
      </c>
      <c r="C1" s="29" t="s">
        <v>207</v>
      </c>
    </row>
    <row r="2" spans="1:3" x14ac:dyDescent="0.25">
      <c r="A2" s="65" t="s">
        <v>180</v>
      </c>
      <c r="B2" s="62" t="s">
        <v>190</v>
      </c>
      <c r="C2" s="62"/>
    </row>
    <row r="3" spans="1:3" x14ac:dyDescent="0.25">
      <c r="A3" s="65" t="s">
        <v>181</v>
      </c>
      <c r="B3" s="62" t="s">
        <v>190</v>
      </c>
      <c r="C3" s="62"/>
    </row>
    <row r="4" spans="1:3" x14ac:dyDescent="0.25">
      <c r="A4" s="66" t="s">
        <v>192</v>
      </c>
      <c r="B4" s="62" t="s">
        <v>185</v>
      </c>
      <c r="C4" s="62"/>
    </row>
    <row r="5" spans="1:3" x14ac:dyDescent="0.25">
      <c r="A5" s="66" t="s">
        <v>189</v>
      </c>
      <c r="B5" s="62" t="s">
        <v>185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Y7CwPqVH5RxqMB5sC4ZCVjBwrjY6UicIyHgJlvJzp5E6p8zFz9mXfqb5YcSzzzfH9oZtFqKiZaBFzi9Ze/Hxlg==" saltValue="MOAuZUFe5kKLxbLR8OYlm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160</v>
      </c>
    </row>
    <row r="2" spans="1:1" x14ac:dyDescent="0.25">
      <c r="A2" s="35" t="s">
        <v>172</v>
      </c>
    </row>
    <row r="3" spans="1:1" x14ac:dyDescent="0.25">
      <c r="A3" s="35" t="s">
        <v>182</v>
      </c>
    </row>
    <row r="4" spans="1:1" x14ac:dyDescent="0.25">
      <c r="A4" s="35" t="s">
        <v>186</v>
      </c>
    </row>
    <row r="5" spans="1:1" x14ac:dyDescent="0.25">
      <c r="A5" s="35" t="s">
        <v>194</v>
      </c>
    </row>
    <row r="6" spans="1:1" x14ac:dyDescent="0.25">
      <c r="A6" s="35" t="s">
        <v>195</v>
      </c>
    </row>
    <row r="7" spans="1:1" x14ac:dyDescent="0.25">
      <c r="A7" s="35" t="s">
        <v>196</v>
      </c>
    </row>
    <row r="8" spans="1:1" x14ac:dyDescent="0.25">
      <c r="A8" s="35" t="s">
        <v>197</v>
      </c>
    </row>
    <row r="9" spans="1:1" x14ac:dyDescent="0.25">
      <c r="A9" s="35" t="s">
        <v>198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4EobeO52IY5WuLRh+nLndjrwvCmhWsqZrVkf7Bf5EERWOtRzFC8lENNjlH+B1kuj8jt8tmvIzfz6CqJmf63e/A==" saltValue="Uo8IaJhYjmZP5NlGZkPLX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PPt2iW6OnIBfUgy4V7mGkwylEiQ0M/mZEF33ed/+FivXVs3hV6kb9IlbgWiqm4/9MdEmQ30HCW1/XHSftf/dqA==" saltValue="WRUrFyi9vugekb7jeKjB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O6wZBKj6s6iv7Z2hlb1vRflx48+NeISUyaq4baq9sJa1bF47Cf86u1Dd70H4j6uT2G8nlOvp963czjkfkGPF4Q==" saltValue="6wd36YS9JeuCWT2ZVWLTQ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Sp6aD9655X0mtUCeKF4xG2XfhgQ5i/TDE40AQ++iNCftCayI/79ssKGH9Zc2BOyzItJgcE5SnhIYuIGqiHTEsg==" saltValue="HXGtKjhkrrK6lIb9UKNUy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" x14ac:dyDescent="0.3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BXqVB119rmQVKZl1o/+A4TWY+vgGEcK67Lw7jZSYN3JqvQ6JDRQwvLHg6EY28Xp3RmT88GbX8YRLF/zsKJCVtQ==" saltValue="zJYgcp0lTXYzkIkfDOn1V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3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75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tyOEYNgMjHlnLHHJrMrprDvD4jlRqBdfPg97jPVduPQrxYlUnslvzkL++VwEyUbVgehZ+TWAeW3S7vFuxt8zyQ==" saltValue="pG0neSLUNgeNEEID7JkVo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7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iEXRE+ZtAuh5btp+hDpnWXrM4NXIuJ+A2YOyUZAHeshRoGwYRGaCgObDtkw8Qw/v2SNfMv5lmpnui7yqf9W+WA==" saltValue="Oad6RGxsKBCazzx61n9hb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5">
      <c r="A11" s="27" t="s">
        <v>69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5">
      <c r="A12" s="27" t="s">
        <v>70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5">
      <c r="A13" s="27" t="s">
        <v>71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5">
      <c r="A14" s="27" t="s">
        <v>72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Bs8p8X3lsbXrHggXuwxCMA77adZIbEwpnNJf/wMJbOt5OqHAHSE6YA1wqSQZ5oL5Ym8A5pjNBxpwWhOAVZ1Jhw==" saltValue="m+MI8QJn5pBWl9f06Vz4r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YrI7eNfG9SHRCdQW64y88t5pwzlKk58wA8LPxNvcVtJ9qNtbsrwvjomjhme2TQ63w4879+zVBXtHZX6FWV2clA==" saltValue="kepELZ0VpjGBH0WXEoxmP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G14" sqref="G14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ht="13" x14ac:dyDescent="0.3">
      <c r="A2" s="29" t="s">
        <v>232</v>
      </c>
      <c r="B2" s="117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109</v>
      </c>
      <c r="C5" s="27" t="s">
        <v>153</v>
      </c>
      <c r="D5" s="102">
        <f>IF(ISBLANK('Dist. l''allaitement maternel'!$C$2),1.56,(1.56-'Dist. l''allaitement maternel'!$C$2)/(1-'Dist. l''allaitement maternel'!$C$2))</f>
        <v>4.5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154</v>
      </c>
      <c r="D6" s="102">
        <f>IF(ISBLANK('Dist. l''allaitement maternel'!$C$2),1.56,(1.56-'Dist. l''allaitement maternel'!$C$2)/(1-'Dist. l''allaitement maternel'!$C$2))</f>
        <v>4.5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96</v>
      </c>
      <c r="C8" s="27" t="s">
        <v>153</v>
      </c>
      <c r="D8" s="102">
        <v>1</v>
      </c>
      <c r="E8" s="102">
        <f>IF(ISBLANK('Dist. l''allaitement maternel'!$D$2),1.56,(1.56-'Dist. l''allaitement maternel'!$D$2)/(1-'Dist. l''allaitement maternel'!$D$2))</f>
        <v>2.0055204598486145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154</v>
      </c>
      <c r="D9" s="102">
        <v>1</v>
      </c>
      <c r="E9" s="102">
        <f>IF(ISBLANK('Dist. l''allaitement maternel'!$D$2),1.56,(1.56-'Dist. l''allaitement maternel'!$D$2)/(1-'Dist. l''allaitement maternel'!$D$2))</f>
        <v>2.0055204598486145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97</v>
      </c>
      <c r="C11" s="27" t="s">
        <v>153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154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154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233</v>
      </c>
      <c r="B19" s="117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7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7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7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7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7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7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7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ht="13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234</v>
      </c>
      <c r="B36" s="117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7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7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ht="13" x14ac:dyDescent="0.3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ht="13" x14ac:dyDescent="0.3">
      <c r="A55" s="29" t="s">
        <v>236</v>
      </c>
      <c r="B55" s="117" t="s">
        <v>100</v>
      </c>
      <c r="C55" s="27" t="s">
        <v>153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154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155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109</v>
      </c>
      <c r="C58" s="27" t="s">
        <v>153</v>
      </c>
      <c r="D58" s="102">
        <f>IF(ISBLANK('Dist. l''allaitement maternel'!$C$2),1.37,(1.37-'Dist. l''allaitement maternel'!$C$2)/(1-'Dist. l''allaitement maternel'!$C$2))</f>
        <v>3.3125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154</v>
      </c>
      <c r="D59" s="102">
        <f>IF(ISBLANK('Dist. l''allaitement maternel'!$C$2),1.37,(1.37-'Dist. l''allaitement maternel'!$C$2)/(1-'Dist. l''allaitement maternel'!$C$2))</f>
        <v>3.3125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155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96</v>
      </c>
      <c r="C61" s="27" t="s">
        <v>153</v>
      </c>
      <c r="D61" s="102">
        <f t="shared" si="2"/>
        <v>1</v>
      </c>
      <c r="E61" s="102">
        <f>IF(ISBLANK('Dist. l''allaitement maternel'!$D$2),1.37,(1.37-'Dist. l''allaitement maternel'!$D$2)/(1-'Dist. l''allaitement maternel'!$D$2))</f>
        <v>1.6643617323999775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154</v>
      </c>
      <c r="D62" s="102">
        <f t="shared" si="2"/>
        <v>1</v>
      </c>
      <c r="E62" s="102">
        <f>IF(ISBLANK('Dist. l''allaitement maternel'!$D$2),1.37,(1.37-'Dist. l''allaitement maternel'!$D$2)/(1-'Dist. l''allaitement maternel'!$D$2))</f>
        <v>1.6643617323999775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155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97</v>
      </c>
      <c r="C64" s="27" t="s">
        <v>153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154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155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98</v>
      </c>
      <c r="C67" s="27" t="s">
        <v>153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154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155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156</v>
      </c>
      <c r="C70" s="27" t="s">
        <v>155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237</v>
      </c>
      <c r="B72" s="117" t="s">
        <v>100</v>
      </c>
      <c r="C72" s="27" t="s">
        <v>153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0.88200000000000001</v>
      </c>
      <c r="G72" s="102">
        <f t="shared" si="3"/>
        <v>0.88200000000000001</v>
      </c>
      <c r="H72" s="102">
        <f t="shared" si="3"/>
        <v>1</v>
      </c>
    </row>
    <row r="73" spans="1:8" x14ac:dyDescent="0.25">
      <c r="B73" s="117"/>
      <c r="C73" s="27" t="s">
        <v>154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0.88200000000000001</v>
      </c>
      <c r="G73" s="102">
        <f t="shared" si="4"/>
        <v>0.88200000000000001</v>
      </c>
      <c r="H73" s="102">
        <f t="shared" si="4"/>
        <v>1</v>
      </c>
    </row>
    <row r="74" spans="1:8" x14ac:dyDescent="0.25">
      <c r="B74" s="117"/>
      <c r="C74" s="27" t="s">
        <v>155</v>
      </c>
      <c r="D74" s="102">
        <f t="shared" si="4"/>
        <v>1</v>
      </c>
      <c r="E74" s="102">
        <f t="shared" si="4"/>
        <v>1</v>
      </c>
      <c r="F74" s="102">
        <f t="shared" si="4"/>
        <v>0.89100000000000001</v>
      </c>
      <c r="G74" s="102">
        <f t="shared" si="4"/>
        <v>0.89100000000000001</v>
      </c>
      <c r="H74" s="102">
        <f t="shared" si="4"/>
        <v>1</v>
      </c>
    </row>
    <row r="75" spans="1:8" x14ac:dyDescent="0.25">
      <c r="B75" s="117" t="s">
        <v>109</v>
      </c>
      <c r="C75" s="27" t="s">
        <v>153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154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155</v>
      </c>
      <c r="D77" s="102">
        <f t="shared" si="4"/>
        <v>1</v>
      </c>
      <c r="E77" s="102">
        <f t="shared" si="4"/>
        <v>1</v>
      </c>
      <c r="F77" s="102">
        <f t="shared" si="4"/>
        <v>0.89100000000000001</v>
      </c>
      <c r="G77" s="102">
        <f t="shared" si="4"/>
        <v>0.89100000000000001</v>
      </c>
      <c r="H77" s="102">
        <f t="shared" si="4"/>
        <v>1</v>
      </c>
    </row>
    <row r="78" spans="1:8" x14ac:dyDescent="0.25">
      <c r="B78" s="117" t="s">
        <v>96</v>
      </c>
      <c r="C78" s="27" t="s">
        <v>153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154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155</v>
      </c>
      <c r="D80" s="102">
        <f t="shared" si="4"/>
        <v>1</v>
      </c>
      <c r="E80" s="102">
        <f t="shared" si="4"/>
        <v>1</v>
      </c>
      <c r="F80" s="102">
        <f t="shared" si="4"/>
        <v>0.89100000000000001</v>
      </c>
      <c r="G80" s="102">
        <f t="shared" si="4"/>
        <v>0.89100000000000001</v>
      </c>
      <c r="H80" s="102">
        <f t="shared" si="4"/>
        <v>1</v>
      </c>
    </row>
    <row r="81" spans="1:8" x14ac:dyDescent="0.25">
      <c r="B81" s="117" t="s">
        <v>97</v>
      </c>
      <c r="C81" s="27" t="s">
        <v>153</v>
      </c>
      <c r="D81" s="102">
        <f t="shared" si="4"/>
        <v>1</v>
      </c>
      <c r="E81" s="102">
        <f t="shared" si="4"/>
        <v>1</v>
      </c>
      <c r="F81" s="102">
        <f t="shared" si="4"/>
        <v>0.70200000000000007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154</v>
      </c>
      <c r="D82" s="102">
        <f t="shared" si="4"/>
        <v>1</v>
      </c>
      <c r="E82" s="102">
        <f t="shared" si="4"/>
        <v>1</v>
      </c>
      <c r="F82" s="102">
        <f t="shared" si="4"/>
        <v>0.70200000000000007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155</v>
      </c>
      <c r="D83" s="102">
        <f t="shared" si="4"/>
        <v>1</v>
      </c>
      <c r="E83" s="102">
        <f t="shared" si="4"/>
        <v>1</v>
      </c>
      <c r="F83" s="102">
        <f t="shared" si="4"/>
        <v>0.89100000000000001</v>
      </c>
      <c r="G83" s="102">
        <f t="shared" si="4"/>
        <v>0.89100000000000001</v>
      </c>
      <c r="H83" s="102">
        <f t="shared" si="4"/>
        <v>1</v>
      </c>
    </row>
    <row r="84" spans="1:8" x14ac:dyDescent="0.25">
      <c r="B84" s="117" t="s">
        <v>98</v>
      </c>
      <c r="C84" s="27" t="s">
        <v>153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0.70200000000000007</v>
      </c>
      <c r="H84" s="102">
        <f t="shared" si="4"/>
        <v>1</v>
      </c>
    </row>
    <row r="85" spans="1:8" x14ac:dyDescent="0.25">
      <c r="B85" s="117"/>
      <c r="C85" s="27" t="s">
        <v>154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0.70200000000000007</v>
      </c>
      <c r="H85" s="102">
        <f t="shared" si="4"/>
        <v>1</v>
      </c>
    </row>
    <row r="86" spans="1:8" x14ac:dyDescent="0.25">
      <c r="B86" s="117"/>
      <c r="C86" s="27" t="s">
        <v>155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0.89100000000000001</v>
      </c>
      <c r="H86" s="102">
        <f t="shared" si="4"/>
        <v>1</v>
      </c>
    </row>
    <row r="87" spans="1:8" ht="13" x14ac:dyDescent="0.25">
      <c r="B87" s="76" t="s">
        <v>156</v>
      </c>
      <c r="C87" s="27" t="s">
        <v>155</v>
      </c>
      <c r="D87" s="102">
        <f t="shared" si="4"/>
        <v>1</v>
      </c>
      <c r="E87" s="102">
        <f t="shared" si="4"/>
        <v>1</v>
      </c>
      <c r="F87" s="102">
        <f t="shared" si="4"/>
        <v>0.85499999999999998</v>
      </c>
      <c r="G87" s="102">
        <f t="shared" si="4"/>
        <v>0.85499999999999998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238</v>
      </c>
      <c r="B89" s="117" t="s">
        <v>100</v>
      </c>
      <c r="C89" s="27" t="s">
        <v>153</v>
      </c>
      <c r="D89" s="102">
        <f>D36*0.9</f>
        <v>0.9</v>
      </c>
      <c r="E89" s="102">
        <f t="shared" ref="E89:H89" si="5">E36*0.9</f>
        <v>0.9</v>
      </c>
      <c r="F89" s="102">
        <f t="shared" si="5"/>
        <v>0.9</v>
      </c>
      <c r="G89" s="102">
        <f t="shared" si="5"/>
        <v>0.9</v>
      </c>
      <c r="H89" s="102">
        <f t="shared" si="5"/>
        <v>0.9</v>
      </c>
    </row>
    <row r="90" spans="1:8" x14ac:dyDescent="0.25">
      <c r="B90" s="117"/>
      <c r="C90" s="27" t="s">
        <v>154</v>
      </c>
      <c r="D90" s="102">
        <f t="shared" ref="D90:D104" si="6">D37*0.9</f>
        <v>0.9</v>
      </c>
      <c r="E90" s="102">
        <f t="shared" ref="E90:H90" si="7">E37*0.9</f>
        <v>0.9</v>
      </c>
      <c r="F90" s="102">
        <f t="shared" si="7"/>
        <v>0.9</v>
      </c>
      <c r="G90" s="102">
        <f t="shared" si="7"/>
        <v>0.9</v>
      </c>
      <c r="H90" s="102">
        <f t="shared" si="7"/>
        <v>0.9</v>
      </c>
    </row>
    <row r="91" spans="1:8" x14ac:dyDescent="0.25">
      <c r="B91" s="117"/>
      <c r="C91" s="27" t="s">
        <v>155</v>
      </c>
      <c r="D91" s="102">
        <f t="shared" si="6"/>
        <v>0.9</v>
      </c>
      <c r="E91" s="102">
        <f t="shared" ref="E91:H91" si="8">E38*0.9</f>
        <v>0.9</v>
      </c>
      <c r="F91" s="102">
        <f t="shared" si="8"/>
        <v>0.9</v>
      </c>
      <c r="G91" s="102">
        <f t="shared" si="8"/>
        <v>0.9</v>
      </c>
      <c r="H91" s="102">
        <f t="shared" si="8"/>
        <v>0.9</v>
      </c>
    </row>
    <row r="92" spans="1:8" x14ac:dyDescent="0.25">
      <c r="B92" s="117" t="s">
        <v>109</v>
      </c>
      <c r="C92" s="27" t="s">
        <v>153</v>
      </c>
      <c r="D92" s="102">
        <f t="shared" si="6"/>
        <v>0.9</v>
      </c>
      <c r="E92" s="102">
        <f t="shared" ref="E92:H92" si="9">E39*0.9</f>
        <v>0.9</v>
      </c>
      <c r="F92" s="102">
        <f t="shared" si="9"/>
        <v>0.9</v>
      </c>
      <c r="G92" s="102">
        <f t="shared" si="9"/>
        <v>0.9</v>
      </c>
      <c r="H92" s="102">
        <f t="shared" si="9"/>
        <v>0.9</v>
      </c>
    </row>
    <row r="93" spans="1:8" x14ac:dyDescent="0.25">
      <c r="B93" s="117"/>
      <c r="C93" s="27" t="s">
        <v>154</v>
      </c>
      <c r="D93" s="102">
        <f t="shared" si="6"/>
        <v>0.9</v>
      </c>
      <c r="E93" s="102">
        <f t="shared" ref="E93:H93" si="10">E40*0.9</f>
        <v>0.9</v>
      </c>
      <c r="F93" s="102">
        <f t="shared" si="10"/>
        <v>0.9</v>
      </c>
      <c r="G93" s="102">
        <f t="shared" si="10"/>
        <v>0.9</v>
      </c>
      <c r="H93" s="102">
        <f t="shared" si="10"/>
        <v>0.9</v>
      </c>
    </row>
    <row r="94" spans="1:8" x14ac:dyDescent="0.25">
      <c r="B94" s="117"/>
      <c r="C94" s="27" t="s">
        <v>155</v>
      </c>
      <c r="D94" s="102">
        <f t="shared" si="6"/>
        <v>0.9</v>
      </c>
      <c r="E94" s="102">
        <f t="shared" ref="E94:H94" si="11">E41*0.9</f>
        <v>0.9</v>
      </c>
      <c r="F94" s="102">
        <f t="shared" si="11"/>
        <v>0.9</v>
      </c>
      <c r="G94" s="102">
        <f t="shared" si="11"/>
        <v>0.9</v>
      </c>
      <c r="H94" s="102">
        <f t="shared" si="11"/>
        <v>0.9</v>
      </c>
    </row>
    <row r="95" spans="1:8" x14ac:dyDescent="0.25">
      <c r="B95" s="117" t="s">
        <v>96</v>
      </c>
      <c r="C95" s="27" t="s">
        <v>153</v>
      </c>
      <c r="D95" s="102">
        <f t="shared" si="6"/>
        <v>0.9</v>
      </c>
      <c r="E95" s="102">
        <f t="shared" ref="E95:H95" si="12">E42*0.9</f>
        <v>0.9</v>
      </c>
      <c r="F95" s="102">
        <f t="shared" si="12"/>
        <v>0.9</v>
      </c>
      <c r="G95" s="102">
        <f t="shared" si="12"/>
        <v>0.9</v>
      </c>
      <c r="H95" s="102">
        <f t="shared" si="12"/>
        <v>0.9</v>
      </c>
    </row>
    <row r="96" spans="1:8" x14ac:dyDescent="0.25">
      <c r="B96" s="117"/>
      <c r="C96" s="27" t="s">
        <v>154</v>
      </c>
      <c r="D96" s="102">
        <f t="shared" si="6"/>
        <v>0.9</v>
      </c>
      <c r="E96" s="102">
        <f t="shared" ref="E96:H96" si="13">E43*0.9</f>
        <v>0.9</v>
      </c>
      <c r="F96" s="102">
        <f t="shared" si="13"/>
        <v>0.9</v>
      </c>
      <c r="G96" s="102">
        <f t="shared" si="13"/>
        <v>0.9</v>
      </c>
      <c r="H96" s="102">
        <f t="shared" si="13"/>
        <v>0.9</v>
      </c>
    </row>
    <row r="97" spans="1:8" x14ac:dyDescent="0.25">
      <c r="B97" s="117"/>
      <c r="C97" s="27" t="s">
        <v>155</v>
      </c>
      <c r="D97" s="102">
        <f t="shared" si="6"/>
        <v>0.9</v>
      </c>
      <c r="E97" s="102">
        <f t="shared" ref="E97:H97" si="14">E44*0.9</f>
        <v>0.9</v>
      </c>
      <c r="F97" s="102">
        <f t="shared" si="14"/>
        <v>0.9</v>
      </c>
      <c r="G97" s="102">
        <f t="shared" si="14"/>
        <v>0.9</v>
      </c>
      <c r="H97" s="102">
        <f t="shared" si="14"/>
        <v>0.9</v>
      </c>
    </row>
    <row r="98" spans="1:8" x14ac:dyDescent="0.25">
      <c r="B98" s="117" t="s">
        <v>97</v>
      </c>
      <c r="C98" s="27" t="s">
        <v>153</v>
      </c>
      <c r="D98" s="102">
        <f t="shared" si="6"/>
        <v>0.9</v>
      </c>
      <c r="E98" s="102">
        <f t="shared" ref="E98:H98" si="15">E45*0.9</f>
        <v>0.9</v>
      </c>
      <c r="F98" s="102">
        <f t="shared" si="15"/>
        <v>1.6380000000000001</v>
      </c>
      <c r="G98" s="102">
        <f t="shared" si="15"/>
        <v>0.9</v>
      </c>
      <c r="H98" s="102">
        <f t="shared" si="15"/>
        <v>0.9</v>
      </c>
    </row>
    <row r="99" spans="1:8" x14ac:dyDescent="0.25">
      <c r="B99" s="117"/>
      <c r="C99" s="27" t="s">
        <v>154</v>
      </c>
      <c r="D99" s="102">
        <f t="shared" si="6"/>
        <v>0.9</v>
      </c>
      <c r="E99" s="102">
        <f t="shared" ref="E99:H99" si="16">E46*0.9</f>
        <v>0.9</v>
      </c>
      <c r="F99" s="102">
        <f t="shared" si="16"/>
        <v>1.6380000000000001</v>
      </c>
      <c r="G99" s="102">
        <f t="shared" si="16"/>
        <v>0.9</v>
      </c>
      <c r="H99" s="102">
        <f t="shared" si="16"/>
        <v>0.9</v>
      </c>
    </row>
    <row r="100" spans="1:8" x14ac:dyDescent="0.25">
      <c r="B100" s="117"/>
      <c r="C100" s="27" t="s">
        <v>155</v>
      </c>
      <c r="D100" s="102">
        <f t="shared" si="6"/>
        <v>0.9</v>
      </c>
      <c r="E100" s="102">
        <f t="shared" ref="E100:H100" si="17">E47*0.9</f>
        <v>0.9</v>
      </c>
      <c r="F100" s="102">
        <f t="shared" si="17"/>
        <v>0.9</v>
      </c>
      <c r="G100" s="102">
        <f t="shared" si="17"/>
        <v>0.9</v>
      </c>
      <c r="H100" s="102">
        <f t="shared" si="17"/>
        <v>0.9</v>
      </c>
    </row>
    <row r="101" spans="1:8" x14ac:dyDescent="0.25">
      <c r="B101" s="117" t="s">
        <v>98</v>
      </c>
      <c r="C101" s="27" t="s">
        <v>153</v>
      </c>
      <c r="D101" s="102">
        <f t="shared" si="6"/>
        <v>0.9</v>
      </c>
      <c r="E101" s="102">
        <f t="shared" ref="E101:H101" si="18">E48*0.9</f>
        <v>0.9</v>
      </c>
      <c r="F101" s="102">
        <f t="shared" si="18"/>
        <v>0.9</v>
      </c>
      <c r="G101" s="102">
        <f t="shared" si="18"/>
        <v>1.6380000000000001</v>
      </c>
      <c r="H101" s="102">
        <f t="shared" si="18"/>
        <v>0.9</v>
      </c>
    </row>
    <row r="102" spans="1:8" x14ac:dyDescent="0.25">
      <c r="B102" s="117"/>
      <c r="C102" s="27" t="s">
        <v>154</v>
      </c>
      <c r="D102" s="102">
        <f t="shared" si="6"/>
        <v>0.9</v>
      </c>
      <c r="E102" s="102">
        <f t="shared" ref="E102:H102" si="19">E49*0.9</f>
        <v>0.9</v>
      </c>
      <c r="F102" s="102">
        <f t="shared" si="19"/>
        <v>0.9</v>
      </c>
      <c r="G102" s="102">
        <f t="shared" si="19"/>
        <v>1.6380000000000001</v>
      </c>
      <c r="H102" s="102">
        <f t="shared" si="19"/>
        <v>0.9</v>
      </c>
    </row>
    <row r="103" spans="1:8" x14ac:dyDescent="0.25">
      <c r="B103" s="117"/>
      <c r="C103" s="27" t="s">
        <v>155</v>
      </c>
      <c r="D103" s="102">
        <f t="shared" si="6"/>
        <v>0.9</v>
      </c>
      <c r="E103" s="102">
        <f t="shared" ref="E103:H103" si="20">E50*0.9</f>
        <v>0.9</v>
      </c>
      <c r="F103" s="102">
        <f t="shared" si="20"/>
        <v>0.9</v>
      </c>
      <c r="G103" s="102">
        <f t="shared" si="20"/>
        <v>0.9</v>
      </c>
      <c r="H103" s="102">
        <f t="shared" si="20"/>
        <v>0.9</v>
      </c>
    </row>
    <row r="104" spans="1:8" ht="13" x14ac:dyDescent="0.25">
      <c r="B104" s="76" t="s">
        <v>156</v>
      </c>
      <c r="C104" s="27" t="s">
        <v>155</v>
      </c>
      <c r="D104" s="102">
        <f t="shared" si="6"/>
        <v>0.94500000000000006</v>
      </c>
      <c r="E104" s="102">
        <f t="shared" ref="E104:H104" si="21">E51*0.9</f>
        <v>0.94500000000000006</v>
      </c>
      <c r="F104" s="102">
        <f t="shared" si="21"/>
        <v>0.94500000000000006</v>
      </c>
      <c r="G104" s="102">
        <f t="shared" si="21"/>
        <v>0.94500000000000006</v>
      </c>
      <c r="H104" s="102">
        <f t="shared" si="21"/>
        <v>0.9</v>
      </c>
    </row>
    <row r="106" spans="1:8" ht="13" x14ac:dyDescent="0.3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ht="13" x14ac:dyDescent="0.3">
      <c r="A108" s="29" t="s">
        <v>240</v>
      </c>
      <c r="B108" s="117" t="s">
        <v>100</v>
      </c>
      <c r="C108" s="27" t="s">
        <v>153</v>
      </c>
      <c r="D108" s="102">
        <f>IF(D2=1,1,D2*1.05)</f>
        <v>1</v>
      </c>
      <c r="E108" s="102">
        <f t="shared" ref="E108:H108" si="22">IF(E2=1,1,E2*1.05)</f>
        <v>1</v>
      </c>
      <c r="F108" s="102">
        <f t="shared" si="22"/>
        <v>1</v>
      </c>
      <c r="G108" s="102">
        <f t="shared" si="22"/>
        <v>1</v>
      </c>
      <c r="H108" s="102">
        <f t="shared" si="22"/>
        <v>1</v>
      </c>
    </row>
    <row r="109" spans="1:8" x14ac:dyDescent="0.25">
      <c r="B109" s="117"/>
      <c r="C109" s="27" t="s">
        <v>154</v>
      </c>
      <c r="D109" s="102">
        <f t="shared" ref="D109:H112" si="23">IF(D3=1,1,D3*1.05)</f>
        <v>1</v>
      </c>
      <c r="E109" s="102">
        <f t="shared" si="23"/>
        <v>1</v>
      </c>
      <c r="F109" s="102">
        <f t="shared" si="23"/>
        <v>1</v>
      </c>
      <c r="G109" s="102">
        <f t="shared" si="23"/>
        <v>1</v>
      </c>
      <c r="H109" s="102">
        <f t="shared" si="23"/>
        <v>1</v>
      </c>
    </row>
    <row r="110" spans="1:8" x14ac:dyDescent="0.25">
      <c r="B110" s="117"/>
      <c r="C110" s="27" t="s">
        <v>155</v>
      </c>
      <c r="D110" s="102">
        <f t="shared" si="23"/>
        <v>1</v>
      </c>
      <c r="E110" s="102">
        <f t="shared" si="23"/>
        <v>1</v>
      </c>
      <c r="F110" s="102">
        <f t="shared" si="23"/>
        <v>1</v>
      </c>
      <c r="G110" s="102">
        <f t="shared" si="23"/>
        <v>1</v>
      </c>
      <c r="H110" s="102">
        <f t="shared" si="23"/>
        <v>1</v>
      </c>
    </row>
    <row r="111" spans="1:8" x14ac:dyDescent="0.25">
      <c r="B111" s="117" t="s">
        <v>109</v>
      </c>
      <c r="C111" s="27" t="s">
        <v>153</v>
      </c>
      <c r="D111" s="102">
        <f>IF(ISBLANK('Dist. l''allaitement maternel'!$C$2),1.77,(1.77-'Dist. l''allaitement maternel'!$C$2)/(1-'Dist. l''allaitement maternel'!$C$2))</f>
        <v>5.8124999999999991</v>
      </c>
      <c r="E111" s="102">
        <f t="shared" si="23"/>
        <v>1</v>
      </c>
      <c r="F111" s="102">
        <f t="shared" si="23"/>
        <v>1</v>
      </c>
      <c r="G111" s="102">
        <f t="shared" si="23"/>
        <v>1</v>
      </c>
      <c r="H111" s="102">
        <f t="shared" si="23"/>
        <v>1</v>
      </c>
    </row>
    <row r="112" spans="1:8" x14ac:dyDescent="0.25">
      <c r="B112" s="117"/>
      <c r="C112" s="27" t="s">
        <v>154</v>
      </c>
      <c r="D112" s="102">
        <f>IF(ISBLANK('Dist. l''allaitement maternel'!$C$2),1.77,(1.77-'Dist. l''allaitement maternel'!$C$2)/(1-'Dist. l''allaitement maternel'!$C$2))</f>
        <v>5.8124999999999991</v>
      </c>
      <c r="E112" s="102">
        <f t="shared" si="23"/>
        <v>1</v>
      </c>
      <c r="F112" s="102">
        <f t="shared" si="23"/>
        <v>1</v>
      </c>
      <c r="G112" s="102">
        <f t="shared" si="23"/>
        <v>1</v>
      </c>
      <c r="H112" s="102">
        <f t="shared" si="23"/>
        <v>1</v>
      </c>
    </row>
    <row r="113" spans="1:8" x14ac:dyDescent="0.25">
      <c r="B113" s="117"/>
      <c r="C113" s="27" t="s">
        <v>155</v>
      </c>
      <c r="D113" s="102">
        <f t="shared" ref="D113:H123" si="24">IF(D7=1,1,D7*1.05)</f>
        <v>1</v>
      </c>
      <c r="E113" s="102">
        <f t="shared" si="24"/>
        <v>1</v>
      </c>
      <c r="F113" s="102">
        <f t="shared" si="24"/>
        <v>1</v>
      </c>
      <c r="G113" s="102">
        <f t="shared" si="24"/>
        <v>1</v>
      </c>
      <c r="H113" s="102">
        <f t="shared" si="24"/>
        <v>1</v>
      </c>
    </row>
    <row r="114" spans="1:8" x14ac:dyDescent="0.25">
      <c r="B114" s="117" t="s">
        <v>96</v>
      </c>
      <c r="C114" s="27" t="s">
        <v>153</v>
      </c>
      <c r="D114" s="102">
        <f t="shared" si="24"/>
        <v>1</v>
      </c>
      <c r="E114" s="102">
        <f>IF(ISBLANK('Dist. l''allaitement maternel'!$D$2),1.77,(1.77-'Dist. l''allaitement maternel'!$D$2)/(1-'Dist. l''allaitement maternel'!$D$2))</f>
        <v>2.3825906322918446</v>
      </c>
      <c r="F114" s="102">
        <f t="shared" si="24"/>
        <v>1</v>
      </c>
      <c r="G114" s="102">
        <f t="shared" si="24"/>
        <v>1</v>
      </c>
      <c r="H114" s="102">
        <f t="shared" si="24"/>
        <v>1</v>
      </c>
    </row>
    <row r="115" spans="1:8" x14ac:dyDescent="0.25">
      <c r="B115" s="117"/>
      <c r="C115" s="27" t="s">
        <v>154</v>
      </c>
      <c r="D115" s="102">
        <f t="shared" si="24"/>
        <v>1</v>
      </c>
      <c r="E115" s="102">
        <f>IF(ISBLANK('Dist. l''allaitement maternel'!$D$2),1.77,(1.77-'Dist. l''allaitement maternel'!$D$2)/(1-'Dist. l''allaitement maternel'!$D$2))</f>
        <v>2.3825906322918446</v>
      </c>
      <c r="F115" s="102">
        <f t="shared" si="24"/>
        <v>1</v>
      </c>
      <c r="G115" s="102">
        <f t="shared" si="24"/>
        <v>1</v>
      </c>
      <c r="H115" s="102">
        <f t="shared" si="24"/>
        <v>1</v>
      </c>
    </row>
    <row r="116" spans="1:8" x14ac:dyDescent="0.25">
      <c r="B116" s="117"/>
      <c r="C116" s="27" t="s">
        <v>155</v>
      </c>
      <c r="D116" s="102">
        <f t="shared" si="24"/>
        <v>1</v>
      </c>
      <c r="E116" s="102">
        <f t="shared" si="24"/>
        <v>1</v>
      </c>
      <c r="F116" s="102">
        <f t="shared" si="24"/>
        <v>1</v>
      </c>
      <c r="G116" s="102">
        <f t="shared" si="24"/>
        <v>1</v>
      </c>
      <c r="H116" s="102">
        <f t="shared" si="24"/>
        <v>1</v>
      </c>
    </row>
    <row r="117" spans="1:8" x14ac:dyDescent="0.25">
      <c r="B117" s="117" t="s">
        <v>97</v>
      </c>
      <c r="C117" s="27" t="s">
        <v>153</v>
      </c>
      <c r="D117" s="102">
        <f t="shared" si="24"/>
        <v>1</v>
      </c>
      <c r="E117" s="102">
        <f t="shared" si="24"/>
        <v>1</v>
      </c>
      <c r="F117" s="102">
        <v>2.11</v>
      </c>
      <c r="G117" s="102">
        <f t="shared" si="24"/>
        <v>1</v>
      </c>
      <c r="H117" s="102">
        <f t="shared" si="24"/>
        <v>1</v>
      </c>
    </row>
    <row r="118" spans="1:8" x14ac:dyDescent="0.25">
      <c r="B118" s="117"/>
      <c r="C118" s="27" t="s">
        <v>154</v>
      </c>
      <c r="D118" s="102">
        <f t="shared" si="24"/>
        <v>1</v>
      </c>
      <c r="E118" s="102">
        <f t="shared" si="24"/>
        <v>1</v>
      </c>
      <c r="F118" s="102">
        <v>2.11</v>
      </c>
      <c r="G118" s="102">
        <f t="shared" si="24"/>
        <v>1</v>
      </c>
      <c r="H118" s="102">
        <f t="shared" si="24"/>
        <v>1</v>
      </c>
    </row>
    <row r="119" spans="1:8" x14ac:dyDescent="0.25">
      <c r="B119" s="117"/>
      <c r="C119" s="27" t="s">
        <v>155</v>
      </c>
      <c r="D119" s="102">
        <f t="shared" si="24"/>
        <v>1</v>
      </c>
      <c r="E119" s="102">
        <f t="shared" si="24"/>
        <v>1</v>
      </c>
      <c r="F119" s="102">
        <f t="shared" si="24"/>
        <v>1</v>
      </c>
      <c r="G119" s="102">
        <f t="shared" si="24"/>
        <v>1</v>
      </c>
      <c r="H119" s="102">
        <f t="shared" si="24"/>
        <v>1</v>
      </c>
    </row>
    <row r="120" spans="1:8" x14ac:dyDescent="0.25">
      <c r="B120" s="117" t="s">
        <v>98</v>
      </c>
      <c r="C120" s="27" t="s">
        <v>153</v>
      </c>
      <c r="D120" s="102">
        <f t="shared" si="24"/>
        <v>1</v>
      </c>
      <c r="E120" s="102">
        <f t="shared" si="24"/>
        <v>1</v>
      </c>
      <c r="F120" s="102">
        <f t="shared" si="24"/>
        <v>1</v>
      </c>
      <c r="G120" s="102">
        <v>2.11</v>
      </c>
      <c r="H120" s="102">
        <f t="shared" si="24"/>
        <v>1</v>
      </c>
    </row>
    <row r="121" spans="1:8" x14ac:dyDescent="0.25">
      <c r="B121" s="117"/>
      <c r="C121" s="27" t="s">
        <v>154</v>
      </c>
      <c r="D121" s="102">
        <f t="shared" si="24"/>
        <v>1</v>
      </c>
      <c r="E121" s="102">
        <f t="shared" si="24"/>
        <v>1</v>
      </c>
      <c r="F121" s="102">
        <f t="shared" si="24"/>
        <v>1</v>
      </c>
      <c r="G121" s="102">
        <v>2.11</v>
      </c>
      <c r="H121" s="102">
        <f t="shared" si="24"/>
        <v>1</v>
      </c>
    </row>
    <row r="122" spans="1:8" x14ac:dyDescent="0.25">
      <c r="B122" s="117"/>
      <c r="C122" s="27" t="s">
        <v>155</v>
      </c>
      <c r="D122" s="102">
        <f t="shared" si="24"/>
        <v>1</v>
      </c>
      <c r="E122" s="102">
        <f t="shared" si="24"/>
        <v>1</v>
      </c>
      <c r="F122" s="102">
        <f t="shared" si="24"/>
        <v>1</v>
      </c>
      <c r="G122" s="102">
        <f t="shared" si="24"/>
        <v>1</v>
      </c>
      <c r="H122" s="102">
        <f t="shared" si="24"/>
        <v>1</v>
      </c>
    </row>
    <row r="123" spans="1:8" ht="13" x14ac:dyDescent="0.25">
      <c r="B123" s="76" t="s">
        <v>156</v>
      </c>
      <c r="C123" s="27" t="s">
        <v>155</v>
      </c>
      <c r="D123" s="102">
        <f t="shared" si="24"/>
        <v>1.1025</v>
      </c>
      <c r="E123" s="102">
        <f t="shared" si="24"/>
        <v>1.1025</v>
      </c>
      <c r="F123" s="102">
        <f t="shared" si="24"/>
        <v>1.1025</v>
      </c>
      <c r="G123" s="102">
        <f t="shared" si="24"/>
        <v>1.1025</v>
      </c>
      <c r="H123" s="102">
        <f t="shared" si="24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241</v>
      </c>
      <c r="B125" s="117" t="s">
        <v>100</v>
      </c>
      <c r="C125" s="27" t="s">
        <v>153</v>
      </c>
      <c r="D125" s="102">
        <f>IF(D19=1,1,D19*1.05)</f>
        <v>1</v>
      </c>
      <c r="E125" s="102">
        <f t="shared" ref="E125:H125" si="25">IF(E19=1,1,E19*1.05)</f>
        <v>1</v>
      </c>
      <c r="F125" s="102">
        <f t="shared" si="25"/>
        <v>1.0289999999999999</v>
      </c>
      <c r="G125" s="102">
        <f t="shared" si="25"/>
        <v>1.0289999999999999</v>
      </c>
      <c r="H125" s="102">
        <f t="shared" si="25"/>
        <v>1</v>
      </c>
    </row>
    <row r="126" spans="1:8" x14ac:dyDescent="0.25">
      <c r="B126" s="117"/>
      <c r="C126" s="27" t="s">
        <v>154</v>
      </c>
      <c r="D126" s="102">
        <f t="shared" ref="D126:H140" si="26">IF(D20=1,1,D20*1.05)</f>
        <v>1</v>
      </c>
      <c r="E126" s="102">
        <f t="shared" si="26"/>
        <v>1</v>
      </c>
      <c r="F126" s="102">
        <f t="shared" si="26"/>
        <v>1.0289999999999999</v>
      </c>
      <c r="G126" s="102">
        <f t="shared" si="26"/>
        <v>1.0289999999999999</v>
      </c>
      <c r="H126" s="102">
        <f t="shared" si="26"/>
        <v>1</v>
      </c>
    </row>
    <row r="127" spans="1:8" x14ac:dyDescent="0.25">
      <c r="B127" s="117"/>
      <c r="C127" s="27" t="s">
        <v>155</v>
      </c>
      <c r="D127" s="102">
        <f t="shared" si="26"/>
        <v>1</v>
      </c>
      <c r="E127" s="102">
        <f t="shared" si="26"/>
        <v>1</v>
      </c>
      <c r="F127" s="102">
        <f t="shared" si="26"/>
        <v>1.0395000000000001</v>
      </c>
      <c r="G127" s="102">
        <f t="shared" si="26"/>
        <v>1.0395000000000001</v>
      </c>
      <c r="H127" s="102">
        <f t="shared" si="26"/>
        <v>1</v>
      </c>
    </row>
    <row r="128" spans="1:8" x14ac:dyDescent="0.25">
      <c r="B128" s="117" t="s">
        <v>109</v>
      </c>
      <c r="C128" s="27" t="s">
        <v>153</v>
      </c>
      <c r="D128" s="102">
        <f t="shared" si="26"/>
        <v>1</v>
      </c>
      <c r="E128" s="102">
        <f t="shared" si="26"/>
        <v>1</v>
      </c>
      <c r="F128" s="102">
        <f t="shared" si="26"/>
        <v>1</v>
      </c>
      <c r="G128" s="102">
        <f t="shared" si="26"/>
        <v>1</v>
      </c>
      <c r="H128" s="102">
        <f t="shared" si="26"/>
        <v>1</v>
      </c>
    </row>
    <row r="129" spans="1:8" x14ac:dyDescent="0.25">
      <c r="B129" s="117"/>
      <c r="C129" s="27" t="s">
        <v>154</v>
      </c>
      <c r="D129" s="102">
        <f t="shared" si="26"/>
        <v>1</v>
      </c>
      <c r="E129" s="102">
        <f t="shared" si="26"/>
        <v>1</v>
      </c>
      <c r="F129" s="102">
        <f t="shared" si="26"/>
        <v>1</v>
      </c>
      <c r="G129" s="102">
        <f t="shared" si="26"/>
        <v>1</v>
      </c>
      <c r="H129" s="102">
        <f t="shared" si="26"/>
        <v>1</v>
      </c>
    </row>
    <row r="130" spans="1:8" x14ac:dyDescent="0.25">
      <c r="B130" s="117"/>
      <c r="C130" s="27" t="s">
        <v>155</v>
      </c>
      <c r="D130" s="102">
        <f t="shared" si="26"/>
        <v>1</v>
      </c>
      <c r="E130" s="102">
        <f t="shared" si="26"/>
        <v>1</v>
      </c>
      <c r="F130" s="102">
        <f t="shared" si="26"/>
        <v>1.0395000000000001</v>
      </c>
      <c r="G130" s="102">
        <f t="shared" si="26"/>
        <v>1.0395000000000001</v>
      </c>
      <c r="H130" s="102">
        <f t="shared" si="26"/>
        <v>1</v>
      </c>
    </row>
    <row r="131" spans="1:8" x14ac:dyDescent="0.25">
      <c r="B131" s="117" t="s">
        <v>96</v>
      </c>
      <c r="C131" s="27" t="s">
        <v>153</v>
      </c>
      <c r="D131" s="102">
        <f t="shared" si="26"/>
        <v>1</v>
      </c>
      <c r="E131" s="102">
        <f t="shared" si="26"/>
        <v>1</v>
      </c>
      <c r="F131" s="102">
        <f t="shared" si="26"/>
        <v>1</v>
      </c>
      <c r="G131" s="102">
        <f t="shared" si="26"/>
        <v>1</v>
      </c>
      <c r="H131" s="102">
        <f t="shared" si="26"/>
        <v>1</v>
      </c>
    </row>
    <row r="132" spans="1:8" x14ac:dyDescent="0.25">
      <c r="B132" s="117"/>
      <c r="C132" s="27" t="s">
        <v>154</v>
      </c>
      <c r="D132" s="102">
        <f t="shared" si="26"/>
        <v>1</v>
      </c>
      <c r="E132" s="102">
        <f t="shared" si="26"/>
        <v>1</v>
      </c>
      <c r="F132" s="102">
        <f t="shared" si="26"/>
        <v>1</v>
      </c>
      <c r="G132" s="102">
        <f t="shared" si="26"/>
        <v>1</v>
      </c>
      <c r="H132" s="102">
        <f t="shared" si="26"/>
        <v>1</v>
      </c>
    </row>
    <row r="133" spans="1:8" x14ac:dyDescent="0.25">
      <c r="B133" s="117"/>
      <c r="C133" s="27" t="s">
        <v>155</v>
      </c>
      <c r="D133" s="102">
        <f t="shared" si="26"/>
        <v>1</v>
      </c>
      <c r="E133" s="102">
        <f t="shared" si="26"/>
        <v>1</v>
      </c>
      <c r="F133" s="102">
        <f t="shared" si="26"/>
        <v>1.0395000000000001</v>
      </c>
      <c r="G133" s="102">
        <f t="shared" si="26"/>
        <v>1.0395000000000001</v>
      </c>
      <c r="H133" s="102">
        <f t="shared" si="26"/>
        <v>1</v>
      </c>
    </row>
    <row r="134" spans="1:8" x14ac:dyDescent="0.25">
      <c r="B134" s="117" t="s">
        <v>97</v>
      </c>
      <c r="C134" s="27" t="s">
        <v>153</v>
      </c>
      <c r="D134" s="102">
        <f t="shared" si="26"/>
        <v>1</v>
      </c>
      <c r="E134" s="102">
        <f t="shared" si="26"/>
        <v>1</v>
      </c>
      <c r="F134" s="102">
        <f t="shared" si="26"/>
        <v>0.81900000000000006</v>
      </c>
      <c r="G134" s="102">
        <f t="shared" si="26"/>
        <v>1</v>
      </c>
      <c r="H134" s="102">
        <f t="shared" si="26"/>
        <v>1</v>
      </c>
    </row>
    <row r="135" spans="1:8" x14ac:dyDescent="0.25">
      <c r="B135" s="117"/>
      <c r="C135" s="27" t="s">
        <v>154</v>
      </c>
      <c r="D135" s="102">
        <f t="shared" si="26"/>
        <v>1</v>
      </c>
      <c r="E135" s="102">
        <f t="shared" si="26"/>
        <v>1</v>
      </c>
      <c r="F135" s="102">
        <f t="shared" si="26"/>
        <v>0.81900000000000006</v>
      </c>
      <c r="G135" s="102">
        <f t="shared" si="26"/>
        <v>1</v>
      </c>
      <c r="H135" s="102">
        <f t="shared" si="26"/>
        <v>1</v>
      </c>
    </row>
    <row r="136" spans="1:8" x14ac:dyDescent="0.25">
      <c r="B136" s="117"/>
      <c r="C136" s="27" t="s">
        <v>155</v>
      </c>
      <c r="D136" s="102">
        <f t="shared" si="26"/>
        <v>1</v>
      </c>
      <c r="E136" s="102">
        <f t="shared" si="26"/>
        <v>1</v>
      </c>
      <c r="F136" s="102">
        <f t="shared" si="26"/>
        <v>1.0395000000000001</v>
      </c>
      <c r="G136" s="102">
        <f t="shared" si="26"/>
        <v>1.0395000000000001</v>
      </c>
      <c r="H136" s="102">
        <f t="shared" si="26"/>
        <v>1</v>
      </c>
    </row>
    <row r="137" spans="1:8" x14ac:dyDescent="0.25">
      <c r="B137" s="117" t="s">
        <v>98</v>
      </c>
      <c r="C137" s="27" t="s">
        <v>153</v>
      </c>
      <c r="D137" s="102">
        <f t="shared" si="26"/>
        <v>1</v>
      </c>
      <c r="E137" s="102">
        <f t="shared" si="26"/>
        <v>1</v>
      </c>
      <c r="F137" s="102">
        <f t="shared" si="26"/>
        <v>1</v>
      </c>
      <c r="G137" s="102">
        <f t="shared" si="26"/>
        <v>0.81900000000000006</v>
      </c>
      <c r="H137" s="102">
        <f t="shared" si="26"/>
        <v>1</v>
      </c>
    </row>
    <row r="138" spans="1:8" x14ac:dyDescent="0.25">
      <c r="B138" s="117"/>
      <c r="C138" s="27" t="s">
        <v>154</v>
      </c>
      <c r="D138" s="102">
        <f t="shared" si="26"/>
        <v>1</v>
      </c>
      <c r="E138" s="102">
        <f t="shared" si="26"/>
        <v>1</v>
      </c>
      <c r="F138" s="102">
        <f t="shared" si="26"/>
        <v>1</v>
      </c>
      <c r="G138" s="102">
        <f t="shared" si="26"/>
        <v>0.81900000000000006</v>
      </c>
      <c r="H138" s="102">
        <f t="shared" si="26"/>
        <v>1</v>
      </c>
    </row>
    <row r="139" spans="1:8" x14ac:dyDescent="0.25">
      <c r="B139" s="117"/>
      <c r="C139" s="27" t="s">
        <v>155</v>
      </c>
      <c r="D139" s="102">
        <f t="shared" si="26"/>
        <v>1</v>
      </c>
      <c r="E139" s="102">
        <f t="shared" si="26"/>
        <v>1</v>
      </c>
      <c r="F139" s="102">
        <f t="shared" si="26"/>
        <v>1</v>
      </c>
      <c r="G139" s="102">
        <f t="shared" si="26"/>
        <v>1.0395000000000001</v>
      </c>
      <c r="H139" s="102">
        <f t="shared" si="26"/>
        <v>1</v>
      </c>
    </row>
    <row r="140" spans="1:8" ht="13" x14ac:dyDescent="0.25">
      <c r="B140" s="76" t="s">
        <v>156</v>
      </c>
      <c r="C140" s="27" t="s">
        <v>155</v>
      </c>
      <c r="D140" s="102">
        <f t="shared" si="26"/>
        <v>1</v>
      </c>
      <c r="E140" s="102">
        <f t="shared" si="26"/>
        <v>1</v>
      </c>
      <c r="F140" s="102">
        <f t="shared" si="26"/>
        <v>0.99749999999999994</v>
      </c>
      <c r="G140" s="102">
        <f t="shared" si="26"/>
        <v>0.99749999999999994</v>
      </c>
      <c r="H140" s="102">
        <f t="shared" si="26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242</v>
      </c>
      <c r="B142" s="117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27">F36*1.05</f>
        <v>1.05</v>
      </c>
      <c r="G142" s="102">
        <f t="shared" si="27"/>
        <v>1.05</v>
      </c>
      <c r="H142" s="102">
        <f t="shared" si="27"/>
        <v>1.05</v>
      </c>
    </row>
    <row r="143" spans="1:8" x14ac:dyDescent="0.25">
      <c r="B143" s="117"/>
      <c r="C143" s="27" t="s">
        <v>154</v>
      </c>
      <c r="D143" s="102">
        <f t="shared" ref="D143:H143" si="28">D37*1.05</f>
        <v>1.05</v>
      </c>
      <c r="E143" s="102">
        <f t="shared" si="28"/>
        <v>1.05</v>
      </c>
      <c r="F143" s="102">
        <f t="shared" si="28"/>
        <v>1.05</v>
      </c>
      <c r="G143" s="102">
        <f t="shared" si="28"/>
        <v>1.05</v>
      </c>
      <c r="H143" s="102">
        <f t="shared" si="28"/>
        <v>1.05</v>
      </c>
    </row>
    <row r="144" spans="1:8" x14ac:dyDescent="0.25">
      <c r="B144" s="117"/>
      <c r="C144" s="27" t="s">
        <v>155</v>
      </c>
      <c r="D144" s="102">
        <f t="shared" ref="D144:H144" si="29">D38*1.05</f>
        <v>1.05</v>
      </c>
      <c r="E144" s="102">
        <f t="shared" si="29"/>
        <v>1.05</v>
      </c>
      <c r="F144" s="102">
        <f t="shared" si="29"/>
        <v>1.05</v>
      </c>
      <c r="G144" s="102">
        <f t="shared" si="29"/>
        <v>1.05</v>
      </c>
      <c r="H144" s="102">
        <f t="shared" si="29"/>
        <v>1.05</v>
      </c>
    </row>
    <row r="145" spans="2:8" x14ac:dyDescent="0.25">
      <c r="B145" s="117" t="s">
        <v>109</v>
      </c>
      <c r="C145" s="27" t="s">
        <v>153</v>
      </c>
      <c r="D145" s="102">
        <f t="shared" ref="D145:H145" si="30">D39*1.05</f>
        <v>1.05</v>
      </c>
      <c r="E145" s="102">
        <f t="shared" si="30"/>
        <v>1.05</v>
      </c>
      <c r="F145" s="102">
        <f t="shared" si="30"/>
        <v>1.05</v>
      </c>
      <c r="G145" s="102">
        <f t="shared" si="30"/>
        <v>1.05</v>
      </c>
      <c r="H145" s="102">
        <f t="shared" si="30"/>
        <v>1.05</v>
      </c>
    </row>
    <row r="146" spans="2:8" x14ac:dyDescent="0.25">
      <c r="B146" s="117"/>
      <c r="C146" s="27" t="s">
        <v>154</v>
      </c>
      <c r="D146" s="102">
        <f t="shared" ref="D146:H146" si="31">D40*1.05</f>
        <v>1.05</v>
      </c>
      <c r="E146" s="102">
        <f t="shared" si="31"/>
        <v>1.05</v>
      </c>
      <c r="F146" s="102">
        <f t="shared" si="31"/>
        <v>1.05</v>
      </c>
      <c r="G146" s="102">
        <f t="shared" si="31"/>
        <v>1.05</v>
      </c>
      <c r="H146" s="102">
        <f t="shared" si="31"/>
        <v>1.05</v>
      </c>
    </row>
    <row r="147" spans="2:8" x14ac:dyDescent="0.25">
      <c r="B147" s="117"/>
      <c r="C147" s="27" t="s">
        <v>155</v>
      </c>
      <c r="D147" s="102">
        <f t="shared" ref="D147:H147" si="32">D41*1.05</f>
        <v>1.05</v>
      </c>
      <c r="E147" s="102">
        <f t="shared" si="32"/>
        <v>1.05</v>
      </c>
      <c r="F147" s="102">
        <f t="shared" si="32"/>
        <v>1.05</v>
      </c>
      <c r="G147" s="102">
        <f t="shared" si="32"/>
        <v>1.05</v>
      </c>
      <c r="H147" s="102">
        <f t="shared" si="32"/>
        <v>1.05</v>
      </c>
    </row>
    <row r="148" spans="2:8" x14ac:dyDescent="0.25">
      <c r="B148" s="117" t="s">
        <v>96</v>
      </c>
      <c r="C148" s="27" t="s">
        <v>153</v>
      </c>
      <c r="D148" s="102">
        <f t="shared" ref="D148:H148" si="33">D42*1.05</f>
        <v>1.05</v>
      </c>
      <c r="E148" s="102">
        <f t="shared" si="33"/>
        <v>1.05</v>
      </c>
      <c r="F148" s="102">
        <f t="shared" si="33"/>
        <v>1.05</v>
      </c>
      <c r="G148" s="102">
        <f t="shared" si="33"/>
        <v>1.05</v>
      </c>
      <c r="H148" s="102">
        <f t="shared" si="33"/>
        <v>1.05</v>
      </c>
    </row>
    <row r="149" spans="2:8" x14ac:dyDescent="0.25">
      <c r="B149" s="117"/>
      <c r="C149" s="27" t="s">
        <v>154</v>
      </c>
      <c r="D149" s="102">
        <f t="shared" ref="D149:H149" si="34">D43*1.05</f>
        <v>1.05</v>
      </c>
      <c r="E149" s="102">
        <f t="shared" si="34"/>
        <v>1.05</v>
      </c>
      <c r="F149" s="102">
        <f t="shared" si="34"/>
        <v>1.05</v>
      </c>
      <c r="G149" s="102">
        <f t="shared" si="34"/>
        <v>1.05</v>
      </c>
      <c r="H149" s="102">
        <f t="shared" si="34"/>
        <v>1.05</v>
      </c>
    </row>
    <row r="150" spans="2:8" x14ac:dyDescent="0.25">
      <c r="B150" s="117"/>
      <c r="C150" s="27" t="s">
        <v>155</v>
      </c>
      <c r="D150" s="102">
        <f t="shared" ref="D150:H150" si="35">D44*1.05</f>
        <v>1.05</v>
      </c>
      <c r="E150" s="102">
        <f t="shared" si="35"/>
        <v>1.05</v>
      </c>
      <c r="F150" s="102">
        <f t="shared" si="35"/>
        <v>1.05</v>
      </c>
      <c r="G150" s="102">
        <f t="shared" si="35"/>
        <v>1.05</v>
      </c>
      <c r="H150" s="102">
        <f t="shared" si="35"/>
        <v>1.05</v>
      </c>
    </row>
    <row r="151" spans="2:8" x14ac:dyDescent="0.25">
      <c r="B151" s="117" t="s">
        <v>97</v>
      </c>
      <c r="C151" s="27" t="s">
        <v>153</v>
      </c>
      <c r="D151" s="102">
        <f t="shared" ref="D151:H151" si="36">D45*1.05</f>
        <v>1.05</v>
      </c>
      <c r="E151" s="102">
        <f t="shared" si="36"/>
        <v>1.05</v>
      </c>
      <c r="F151" s="102">
        <f t="shared" si="36"/>
        <v>1.9110000000000003</v>
      </c>
      <c r="G151" s="102">
        <f t="shared" si="36"/>
        <v>1.05</v>
      </c>
      <c r="H151" s="102">
        <f t="shared" si="36"/>
        <v>1.05</v>
      </c>
    </row>
    <row r="152" spans="2:8" x14ac:dyDescent="0.25">
      <c r="B152" s="117"/>
      <c r="C152" s="27" t="s">
        <v>154</v>
      </c>
      <c r="D152" s="102">
        <f t="shared" ref="D152:H152" si="37">D46*1.05</f>
        <v>1.05</v>
      </c>
      <c r="E152" s="102">
        <f t="shared" si="37"/>
        <v>1.05</v>
      </c>
      <c r="F152" s="102">
        <f t="shared" si="37"/>
        <v>1.9110000000000003</v>
      </c>
      <c r="G152" s="102">
        <f t="shared" si="37"/>
        <v>1.05</v>
      </c>
      <c r="H152" s="102">
        <f t="shared" si="37"/>
        <v>1.05</v>
      </c>
    </row>
    <row r="153" spans="2:8" x14ac:dyDescent="0.25">
      <c r="B153" s="117"/>
      <c r="C153" s="27" t="s">
        <v>155</v>
      </c>
      <c r="D153" s="102">
        <f t="shared" ref="D153:H153" si="38">D47*1.05</f>
        <v>1.05</v>
      </c>
      <c r="E153" s="102">
        <f t="shared" si="38"/>
        <v>1.05</v>
      </c>
      <c r="F153" s="102">
        <f t="shared" si="38"/>
        <v>1.05</v>
      </c>
      <c r="G153" s="102">
        <f t="shared" si="38"/>
        <v>1.05</v>
      </c>
      <c r="H153" s="102">
        <f t="shared" si="38"/>
        <v>1.05</v>
      </c>
    </row>
    <row r="154" spans="2:8" x14ac:dyDescent="0.25">
      <c r="B154" s="117" t="s">
        <v>98</v>
      </c>
      <c r="C154" s="27" t="s">
        <v>153</v>
      </c>
      <c r="D154" s="102">
        <f t="shared" ref="D154:H154" si="39">D48*1.05</f>
        <v>1.05</v>
      </c>
      <c r="E154" s="102">
        <f t="shared" si="39"/>
        <v>1.05</v>
      </c>
      <c r="F154" s="102">
        <f t="shared" si="39"/>
        <v>1.05</v>
      </c>
      <c r="G154" s="102">
        <f t="shared" si="39"/>
        <v>1.9110000000000003</v>
      </c>
      <c r="H154" s="102">
        <f t="shared" si="39"/>
        <v>1.05</v>
      </c>
    </row>
    <row r="155" spans="2:8" x14ac:dyDescent="0.25">
      <c r="B155" s="117"/>
      <c r="C155" s="27" t="s">
        <v>154</v>
      </c>
      <c r="D155" s="102">
        <f t="shared" ref="D155:H155" si="40">D49*1.05</f>
        <v>1.05</v>
      </c>
      <c r="E155" s="102">
        <f t="shared" si="40"/>
        <v>1.05</v>
      </c>
      <c r="F155" s="102">
        <f t="shared" si="40"/>
        <v>1.05</v>
      </c>
      <c r="G155" s="102">
        <f t="shared" si="40"/>
        <v>1.9110000000000003</v>
      </c>
      <c r="H155" s="102">
        <f t="shared" si="40"/>
        <v>1.05</v>
      </c>
    </row>
    <row r="156" spans="2:8" x14ac:dyDescent="0.25">
      <c r="B156" s="117"/>
      <c r="C156" s="27" t="s">
        <v>155</v>
      </c>
      <c r="D156" s="102">
        <f t="shared" ref="D156:H156" si="41">D50*1.05</f>
        <v>1.05</v>
      </c>
      <c r="E156" s="102">
        <f t="shared" si="41"/>
        <v>1.05</v>
      </c>
      <c r="F156" s="102">
        <f t="shared" si="41"/>
        <v>1.05</v>
      </c>
      <c r="G156" s="102">
        <f t="shared" si="41"/>
        <v>1.05</v>
      </c>
      <c r="H156" s="102">
        <f t="shared" si="41"/>
        <v>1.05</v>
      </c>
    </row>
    <row r="157" spans="2:8" ht="13" x14ac:dyDescent="0.25">
      <c r="B157" s="76" t="s">
        <v>156</v>
      </c>
      <c r="C157" s="27" t="s">
        <v>155</v>
      </c>
      <c r="D157" s="102">
        <f t="shared" ref="D157:H157" si="42">D51*1.05</f>
        <v>1.1025</v>
      </c>
      <c r="E157" s="102">
        <f t="shared" si="42"/>
        <v>1.1025</v>
      </c>
      <c r="F157" s="102">
        <f t="shared" si="42"/>
        <v>1.1025</v>
      </c>
      <c r="G157" s="102">
        <f t="shared" si="42"/>
        <v>1.1025</v>
      </c>
      <c r="H157" s="102">
        <f t="shared" si="42"/>
        <v>1.05</v>
      </c>
    </row>
  </sheetData>
  <sheetProtection algorithmName="SHA-512" hashValue="20TIV+ptkGOSfAby2yekhN0sf+2j4DmNYtDJDoIhUhQ8Z6GiGJUAso0brID0vba552cJEwRWvmI1fJDAj/397g==" saltValue="0svEKO/QfiX6HYc6gZeyB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89 H104 D90:H103 D104:G104 E89:H89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15" sqref="C15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243</v>
      </c>
    </row>
    <row r="2" spans="1:6" ht="15.75" customHeight="1" x14ac:dyDescent="0.3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3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245</v>
      </c>
      <c r="C11" s="87"/>
      <c r="D11" s="88"/>
      <c r="E11" s="88"/>
      <c r="F11" s="88"/>
    </row>
    <row r="12" spans="1:6" ht="15.75" customHeight="1" x14ac:dyDescent="0.3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243</v>
      </c>
    </row>
    <row r="29" spans="1:6" ht="15.75" customHeight="1" x14ac:dyDescent="0.3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3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38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39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40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262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3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257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258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79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80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81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82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83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84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85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243</v>
      </c>
    </row>
    <row r="56" spans="1:6" ht="15.75" customHeight="1" x14ac:dyDescent="0.3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3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38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39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40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263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260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261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79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80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81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82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83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84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85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md1FG2EJomGN3zvI4RxyXSZTCnbAALTw7fPVOyFV87EvA4Jrj+uuN6O3VOiM1XibTUi9HVlklsxfZTrg+pNzKg==" saltValue="D1XNYtCKz7cNZIA/Rc8J5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99" zoomScaleNormal="100" workbookViewId="0">
      <selection activeCell="G14" sqref="G14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264</v>
      </c>
    </row>
    <row r="2" spans="1:16" ht="13" x14ac:dyDescent="0.3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278</v>
      </c>
    </row>
    <row r="29" spans="1:16" ht="13" x14ac:dyDescent="0.3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271</v>
      </c>
    </row>
    <row r="56" spans="1:16" ht="26" x14ac:dyDescent="0.3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275</v>
      </c>
    </row>
    <row r="65" spans="1:16" ht="26" x14ac:dyDescent="0.3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277</v>
      </c>
    </row>
    <row r="104" spans="1:16" ht="26" x14ac:dyDescent="0.3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235</v>
      </c>
      <c r="H110" s="106"/>
    </row>
    <row r="111" spans="1:16" ht="13" x14ac:dyDescent="0.3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ht="13" x14ac:dyDescent="0.3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ht="13" x14ac:dyDescent="0.3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13" x14ac:dyDescent="0.3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ht="13" x14ac:dyDescent="0.3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ht="13" x14ac:dyDescent="0.3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ht="13" x14ac:dyDescent="0.3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239</v>
      </c>
      <c r="H220" s="106"/>
    </row>
    <row r="221" spans="1:9" ht="13" x14ac:dyDescent="0.3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ht="13" x14ac:dyDescent="0.3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ht="13" x14ac:dyDescent="0.3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13" x14ac:dyDescent="0.3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ht="13" x14ac:dyDescent="0.3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ht="13" x14ac:dyDescent="0.3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ht="13" x14ac:dyDescent="0.3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eZ67kswy3NrBOAWIKZgzYCxJG7uamlIfx0bgmS57UZF9n0mRoFCxCJFVU3WJFmZfX76R1TpHS0DXAsIJEX0Asg==" saltValue="hIlwizj1eOvsD/ncCjQhr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C15" sqref="C15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233</v>
      </c>
    </row>
    <row r="2" spans="1:7" ht="14.25" customHeight="1" x14ac:dyDescent="0.3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0.58983967886464039</v>
      </c>
      <c r="F6" s="104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0.58983967886464039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0.85574238427686589</v>
      </c>
      <c r="F7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0.85574238427686589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0.85574238427686589</v>
      </c>
      <c r="F8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0.85574238427686589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286</v>
      </c>
    </row>
    <row r="12" spans="1:7" ht="14.25" customHeight="1" x14ac:dyDescent="0.3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283</v>
      </c>
    </row>
    <row r="15" spans="1:7" ht="14.25" customHeight="1" x14ac:dyDescent="0.3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288</v>
      </c>
    </row>
    <row r="20" spans="1:7" s="83" customFormat="1" ht="14.25" customHeight="1" x14ac:dyDescent="0.3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235</v>
      </c>
    </row>
    <row r="24" spans="1:7" ht="13" x14ac:dyDescent="0.3">
      <c r="A24" s="78" t="s">
        <v>233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290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291</v>
      </c>
    </row>
    <row r="29" spans="1:7" x14ac:dyDescent="0.25">
      <c r="B29" s="72" t="s">
        <v>292</v>
      </c>
      <c r="C29" s="104">
        <f>IF(C6=1,1,C6*0.9)</f>
        <v>1</v>
      </c>
      <c r="D29" s="104">
        <f t="shared" ref="D29:G29" si="2">IF(D6=1,1,D6*0.9)</f>
        <v>1</v>
      </c>
      <c r="E29" s="104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0.38859461375301474</v>
      </c>
      <c r="F29" s="104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0.38859461375301474</v>
      </c>
      <c r="G29" s="104">
        <f t="shared" si="2"/>
        <v>1</v>
      </c>
    </row>
    <row r="30" spans="1:7" x14ac:dyDescent="0.25">
      <c r="B30" s="72" t="s">
        <v>293</v>
      </c>
      <c r="C30" s="104">
        <f t="shared" ref="C30:G32" si="3">IF(C7=1,1,C7*0.9)</f>
        <v>1</v>
      </c>
      <c r="D30" s="104">
        <f t="shared" si="3"/>
        <v>1</v>
      </c>
      <c r="E30" s="104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0.82091214070727592</v>
      </c>
      <c r="F30" s="104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0.82091214070727592</v>
      </c>
      <c r="G30" s="104">
        <f t="shared" si="3"/>
        <v>1</v>
      </c>
    </row>
    <row r="31" spans="1:7" x14ac:dyDescent="0.25">
      <c r="B31" s="72" t="s">
        <v>315</v>
      </c>
      <c r="C31" s="104">
        <f t="shared" si="3"/>
        <v>1</v>
      </c>
      <c r="D31" s="104">
        <f t="shared" si="3"/>
        <v>1</v>
      </c>
      <c r="E31" s="104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0.82091214070727592</v>
      </c>
      <c r="F31" s="104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0.82091214070727592</v>
      </c>
      <c r="G31" s="104">
        <f t="shared" si="3"/>
        <v>1</v>
      </c>
    </row>
    <row r="32" spans="1:7" x14ac:dyDescent="0.25">
      <c r="B32" s="72" t="s">
        <v>294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295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283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279</v>
      </c>
      <c r="B38" s="72" t="s">
        <v>297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298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121</v>
      </c>
      <c r="B40" s="45" t="s">
        <v>299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300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239</v>
      </c>
    </row>
    <row r="47" spans="1:7" ht="13" x14ac:dyDescent="0.3">
      <c r="A47" s="78" t="s">
        <v>233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303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304</v>
      </c>
    </row>
    <row r="52" spans="1:7" x14ac:dyDescent="0.25">
      <c r="B52" s="72" t="s">
        <v>305</v>
      </c>
      <c r="C52" s="104">
        <f>IF(C6=1,1,C6*1.1)</f>
        <v>1</v>
      </c>
      <c r="D52" s="104">
        <f t="shared" ref="D52:G52" si="8">IF(D6=1,1,D6*1.1)</f>
        <v>1</v>
      </c>
      <c r="E52" s="104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0.90293638807901733</v>
      </c>
      <c r="F52" s="104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0.90293638807901733</v>
      </c>
      <c r="G52" s="104">
        <f t="shared" si="8"/>
        <v>1</v>
      </c>
    </row>
    <row r="53" spans="1:7" x14ac:dyDescent="0.25">
      <c r="B53" s="72" t="s">
        <v>306</v>
      </c>
      <c r="C53" s="104">
        <f t="shared" ref="C53:G55" si="9">IF(C7=1,1,C7*1.1)</f>
        <v>1</v>
      </c>
      <c r="D53" s="104">
        <f t="shared" si="9"/>
        <v>1</v>
      </c>
      <c r="E53" s="104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0.89105601510511334</v>
      </c>
      <c r="F53" s="104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0.89105601510511334</v>
      </c>
      <c r="G53" s="104">
        <f t="shared" si="9"/>
        <v>1</v>
      </c>
    </row>
    <row r="54" spans="1:7" x14ac:dyDescent="0.25">
      <c r="B54" s="72" t="s">
        <v>316</v>
      </c>
      <c r="C54" s="104">
        <f t="shared" si="9"/>
        <v>1</v>
      </c>
      <c r="D54" s="104">
        <f t="shared" si="9"/>
        <v>1</v>
      </c>
      <c r="E54" s="104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0.89105601510511334</v>
      </c>
      <c r="F54" s="104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0.89105601510511334</v>
      </c>
      <c r="G54" s="104">
        <f t="shared" si="9"/>
        <v>1</v>
      </c>
    </row>
    <row r="55" spans="1:7" x14ac:dyDescent="0.25">
      <c r="B55" s="72" t="s">
        <v>307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308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309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283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279</v>
      </c>
      <c r="B61" s="72" t="s">
        <v>310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311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121</v>
      </c>
      <c r="B63" s="45" t="s">
        <v>312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313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5">
      <c r="B67" s="45" t="s">
        <v>314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i2kU4AdI//b4+Esncg9cbfhf4G64hqsBEMlHdKh/BhB5cmtGVMta+YzSHhJlVL4K/oTy2Hn3N5AkE7w4eMNsLA==" saltValue="WVWgHiCd/zSFcNjZfn8q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17" sqref="C17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317</v>
      </c>
      <c r="C2" s="104">
        <v>0.71</v>
      </c>
      <c r="D2" s="104">
        <v>0.71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318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317</v>
      </c>
      <c r="C4" s="104">
        <v>0.39</v>
      </c>
      <c r="D4" s="104">
        <v>0.39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318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317</v>
      </c>
      <c r="C6" s="104">
        <v>0.39</v>
      </c>
      <c r="D6" s="104">
        <v>0.39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318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317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318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317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318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317</v>
      </c>
      <c r="C12" s="104">
        <f>0.93*C4</f>
        <v>0.36270000000000002</v>
      </c>
      <c r="D12" s="104">
        <f>0.93*D4</f>
        <v>0.36270000000000002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318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235</v>
      </c>
    </row>
    <row r="16" spans="1:6" ht="15.75" customHeight="1" x14ac:dyDescent="0.3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317</v>
      </c>
      <c r="C17" s="104">
        <v>0.54</v>
      </c>
      <c r="D17" s="104">
        <v>0.54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318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180</v>
      </c>
      <c r="B19" s="72" t="s">
        <v>317</v>
      </c>
      <c r="C19" s="104">
        <v>0.17</v>
      </c>
      <c r="D19" s="104">
        <v>0.17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318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181</v>
      </c>
      <c r="B21" s="72" t="s">
        <v>317</v>
      </c>
      <c r="C21" s="104">
        <v>0.17</v>
      </c>
      <c r="D21" s="104">
        <v>0.17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318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182</v>
      </c>
      <c r="B23" s="72" t="s">
        <v>317</v>
      </c>
      <c r="C23" s="104">
        <f>C10*0.9</f>
        <v>0.315</v>
      </c>
      <c r="D23" s="104">
        <f t="shared" ref="D23:F23" si="3">D10*0.9</f>
        <v>0.315</v>
      </c>
      <c r="E23" s="104">
        <f t="shared" si="3"/>
        <v>0</v>
      </c>
      <c r="F23" s="104">
        <f t="shared" si="3"/>
        <v>0</v>
      </c>
    </row>
    <row r="24" spans="1:6" ht="15.75" customHeight="1" x14ac:dyDescent="0.25">
      <c r="A24" s="72"/>
      <c r="B24" s="72" t="s">
        <v>318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186</v>
      </c>
      <c r="B25" s="72" t="s">
        <v>317</v>
      </c>
      <c r="C25" s="104">
        <f>C10*0.9</f>
        <v>0.315</v>
      </c>
      <c r="D25" s="104">
        <f t="shared" ref="D25:F25" si="4">D10*0.9</f>
        <v>0.315</v>
      </c>
      <c r="E25" s="104">
        <f t="shared" si="4"/>
        <v>0</v>
      </c>
      <c r="F25" s="104">
        <f t="shared" si="4"/>
        <v>0</v>
      </c>
    </row>
    <row r="26" spans="1:6" ht="15.75" customHeight="1" x14ac:dyDescent="0.25">
      <c r="A26" s="72"/>
      <c r="B26" s="72" t="s">
        <v>318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190</v>
      </c>
      <c r="B27" s="72" t="s">
        <v>317</v>
      </c>
      <c r="C27" s="104">
        <f>0.93*C19</f>
        <v>0.15810000000000002</v>
      </c>
      <c r="D27" s="104">
        <f>0.93*D19</f>
        <v>0.15810000000000002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318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239</v>
      </c>
    </row>
    <row r="31" spans="1:6" ht="15.75" customHeight="1" x14ac:dyDescent="0.3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317</v>
      </c>
      <c r="C32" s="104">
        <v>0.94</v>
      </c>
      <c r="D32" s="104">
        <v>0.94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318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180</v>
      </c>
      <c r="B34" s="72" t="s">
        <v>317</v>
      </c>
      <c r="C34" s="104">
        <v>0.86</v>
      </c>
      <c r="D34" s="104">
        <v>0.86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318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181</v>
      </c>
      <c r="B36" s="72" t="s">
        <v>317</v>
      </c>
      <c r="C36" s="104">
        <f>C6*1.1</f>
        <v>0.42900000000000005</v>
      </c>
      <c r="D36" s="104">
        <f t="shared" ref="D36:F36" si="8">D6*1.1</f>
        <v>0.42900000000000005</v>
      </c>
      <c r="E36" s="104">
        <f t="shared" si="8"/>
        <v>0</v>
      </c>
      <c r="F36" s="104">
        <f t="shared" si="8"/>
        <v>0</v>
      </c>
    </row>
    <row r="37" spans="1:6" ht="15.75" customHeight="1" x14ac:dyDescent="0.25">
      <c r="A37" s="72"/>
      <c r="B37" s="72" t="s">
        <v>318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182</v>
      </c>
      <c r="B38" s="72" t="s">
        <v>317</v>
      </c>
      <c r="C38" s="104">
        <f>C8*1.1</f>
        <v>0.38500000000000001</v>
      </c>
      <c r="D38" s="104">
        <f t="shared" ref="D38:F38" si="9">D8*1.1</f>
        <v>0.38500000000000001</v>
      </c>
      <c r="E38" s="104">
        <f t="shared" si="9"/>
        <v>0</v>
      </c>
      <c r="F38" s="104">
        <f t="shared" si="9"/>
        <v>0</v>
      </c>
    </row>
    <row r="39" spans="1:6" ht="15.75" customHeight="1" x14ac:dyDescent="0.25">
      <c r="A39" s="72"/>
      <c r="B39" s="72" t="s">
        <v>318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186</v>
      </c>
      <c r="B40" s="72" t="s">
        <v>317</v>
      </c>
      <c r="C40" s="104">
        <f>C10*1.1</f>
        <v>0.38500000000000001</v>
      </c>
      <c r="D40" s="104">
        <f t="shared" ref="D40:F40" si="10">D10*1.1</f>
        <v>0.38500000000000001</v>
      </c>
      <c r="E40" s="104">
        <f t="shared" si="10"/>
        <v>0</v>
      </c>
      <c r="F40" s="104">
        <f t="shared" si="10"/>
        <v>0</v>
      </c>
    </row>
    <row r="41" spans="1:6" ht="15.75" customHeight="1" x14ac:dyDescent="0.25">
      <c r="A41" s="72"/>
      <c r="B41" s="72" t="s">
        <v>318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190</v>
      </c>
      <c r="B42" s="72" t="s">
        <v>317</v>
      </c>
      <c r="C42" s="104">
        <f>0.93*C34</f>
        <v>0.79980000000000007</v>
      </c>
      <c r="D42" s="104">
        <f>0.93*D34</f>
        <v>0.79980000000000007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318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Ey/FVmB6FpMgXgZKlOPg/wy6NGRQ/WSb7PQ2J4x6viy5yYTJFH10o3FSXQ6Rp6x9IANdZ291Z3bo2zdbYLTd1Q==" saltValue="GOtSHxkSV/yTv/l4bj5P1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G14" sqref="G14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ht="13" x14ac:dyDescent="0.3">
      <c r="A2" s="29" t="s">
        <v>319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0.49</v>
      </c>
      <c r="M8" s="104">
        <v>0.49</v>
      </c>
      <c r="N8" s="104">
        <v>0.49</v>
      </c>
      <c r="O8" s="104">
        <v>0.49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0.49</v>
      </c>
      <c r="M9" s="104">
        <v>0.49</v>
      </c>
      <c r="N9" s="104">
        <v>0.49</v>
      </c>
      <c r="O9" s="104">
        <v>0.49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0.84</v>
      </c>
      <c r="F15" s="104">
        <v>0.84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320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f>IF(ISBLANK('Dist. de l''état nutritionnel'!E$14),0.72,(0.72*'Dist. de l''état nutritionnel'!E$14/(1-0.72*'Dist. de l''état nutritionnel'!E$14))
/ ('Dist. de l''état nutritionnel'!E$14/(1-'Dist. de l''état nutritionnel'!E$14)))</f>
        <v>0.36026320599524769</v>
      </c>
      <c r="F19" s="104">
        <f>IF(ISBLANK('Dist. de l''état nutritionnel'!F$14),0.72,(0.72*'Dist. de l''état nutritionnel'!F$14/(1-0.72*'Dist. de l''état nutritionnel'!F$14))
/ ('Dist. de l''état nutritionnel'!F$14/(1-'Dist. de l''état nutritionnel'!F$14)))</f>
        <v>0.41022832589097646</v>
      </c>
      <c r="G19" s="104">
        <f>IF(ISBLANK('Dist. de l''état nutritionnel'!G$14),0.72,(0.72*'Dist. de l''état nutritionnel'!G$14/(1-0.72*'Dist. de l''état nutritionnel'!G$14))
/ ('Dist. de l''état nutritionnel'!G$14/(1-'Dist. de l''état nutritionnel'!G$14)))</f>
        <v>0.57039401006505464</v>
      </c>
      <c r="H19" s="104">
        <f>IF(ISBLANK('Dist. de l''état nutritionnel'!H$14),0.72,(0.72*'Dist. de l''état nutritionnel'!H$14/(1-0.72*'Dist. de l''état nutritionnel'!H$14))
/ ('Dist. de l''état nutritionnel'!H$14/(1-'Dist. de l''état nutritionnel'!H$14)))</f>
        <v>0.57539730680577461</v>
      </c>
      <c r="I19" s="104">
        <f>IF(ISBLANK('Dist. de l''état nutritionnel'!I$14),0.72,(0.72*'Dist. de l''état nutritionnel'!I$14/(1-0.72*'Dist. de l''état nutritionnel'!I$14))
/ ('Dist. de l''état nutritionnel'!I$14/(1-'Dist. de l''état nutritionnel'!I$14)))</f>
        <v>0.5871180842279109</v>
      </c>
      <c r="J19" s="104">
        <f>IF(ISBLANK('Dist. de l''état nutritionnel'!J$14),0.72,(0.72*'Dist. de l''état nutritionnel'!J$14/(1-0.72*'Dist. de l''état nutritionnel'!J$14))
/ ('Dist. de l''état nutritionnel'!J$14/(1-'Dist. de l''état nutritionnel'!J$14)))</f>
        <v>0.5931651749389748</v>
      </c>
      <c r="K19" s="104">
        <f>IF(ISBLANK('Dist. de l''état nutritionnel'!K$14),0.72,(0.72*'Dist. de l''état nutritionnel'!K$14/(1-0.72*'Dist. de l''état nutritionnel'!K$14))
/ ('Dist. de l''état nutritionnel'!K$14/(1-'Dist. de l''état nutritionnel'!K$14)))</f>
        <v>0.58929828678713914</v>
      </c>
      <c r="L19" s="104">
        <f>IF(ISBLANK('Dist. de l''état nutritionnel'!L$14),0.72,(0.72*'Dist. de l''état nutritionnel'!L$14/(1-0.72*'Dist. de l''état nutritionnel'!L$14))
/ ('Dist. de l''état nutritionnel'!L$14/(1-'Dist. de l''état nutritionnel'!L$14)))</f>
        <v>0.57539730680577461</v>
      </c>
      <c r="M19" s="104">
        <f>IF(ISBLANK('Dist. de l''état nutritionnel'!M$14),0.72,(0.72*'Dist. de l''état nutritionnel'!M$14/(1-0.72*'Dist. de l''état nutritionnel'!M$14))
/ ('Dist. de l''état nutritionnel'!M$14/(1-'Dist. de l''état nutritionnel'!M$14)))</f>
        <v>0.5871180842279109</v>
      </c>
      <c r="N19" s="104">
        <f>IF(ISBLANK('Dist. de l''état nutritionnel'!N$14),0.72,(0.72*'Dist. de l''état nutritionnel'!N$14/(1-0.72*'Dist. de l''état nutritionnel'!N$14))
/ ('Dist. de l''état nutritionnel'!N$14/(1-'Dist. de l''état nutritionnel'!N$14)))</f>
        <v>0.5931651749389748</v>
      </c>
      <c r="O19" s="104">
        <f>IF(ISBLANK('Dist. de l''état nutritionnel'!O$14),0.72,(0.72*'Dist. de l''état nutritionnel'!O$14/(1-0.72*'Dist. de l''état nutritionnel'!O$14))
/ ('Dist. de l''état nutritionnel'!O$14/(1-'Dist. de l''état nutritionnel'!O$14)))</f>
        <v>0.58929828678713914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f>IF(ISBLANK('Dist. de l''état nutritionnel'!E$14),0.8,(0.8*'Dist. de l''état nutritionnel'!E$14/(1-0.8*'Dist. de l''état nutritionnel'!E$14))
/ ('Dist. de l''état nutritionnel'!E$14/(1-'Dist. de l''état nutritionnel'!E$14)))</f>
        <v>0.46695095948827287</v>
      </c>
      <c r="F21" s="104">
        <f>IF(ISBLANK('Dist. de l''état nutritionnel'!F$14),0.8,(0.8*'Dist. de l''état nutritionnel'!F$14/(1-0.8*'Dist. de l''état nutritionnel'!F$14))
/ ('Dist. de l''état nutritionnel'!F$14/(1-'Dist. de l''état nutritionnel'!F$14)))</f>
        <v>0.51969260326609024</v>
      </c>
      <c r="G21" s="104">
        <f>IF(ISBLANK('Dist. de l''état nutritionnel'!G$14),0.8,(0.8*'Dist. de l''état nutritionnel'!G$14/(1-0.8*'Dist. de l''état nutritionnel'!G$14))
/ ('Dist. de l''état nutritionnel'!G$14/(1-'Dist. de l''état nutritionnel'!G$14)))</f>
        <v>0.67377120487168329</v>
      </c>
      <c r="H21" s="104">
        <f>IF(ISBLANK('Dist. de l''état nutritionnel'!H$14),0.8,(0.8*'Dist. de l''état nutritionnel'!H$14/(1-0.8*'Dist. de l''état nutritionnel'!H$14))
/ ('Dist. de l''état nutritionnel'!H$14/(1-'Dist. de l''état nutritionnel'!H$14)))</f>
        <v>0.67824967824967841</v>
      </c>
      <c r="I21" s="104">
        <f>IF(ISBLANK('Dist. de l''état nutritionnel'!I$14),0.8,(0.8*'Dist. de l''état nutritionnel'!I$14/(1-0.8*'Dist. de l''état nutritionnel'!I$14))
/ ('Dist. de l''état nutritionnel'!I$14/(1-'Dist. de l''état nutritionnel'!I$14)))</f>
        <v>0.68866749688667506</v>
      </c>
      <c r="J21" s="104">
        <f>IF(ISBLANK('Dist. de l''état nutritionnel'!J$14),0.8,(0.8*'Dist. de l''état nutritionnel'!J$14/(1-0.8*'Dist. de l''état nutritionnel'!J$14))
/ ('Dist. de l''état nutritionnel'!J$14/(1-'Dist. de l''état nutritionnel'!J$14)))</f>
        <v>0.69400244798041621</v>
      </c>
      <c r="K21" s="104">
        <f>IF(ISBLANK('Dist. de l''état nutritionnel'!K$14),0.8,(0.8*'Dist. de l''état nutritionnel'!K$14/(1-0.8*'Dist. de l''état nutritionnel'!K$14))
/ ('Dist. de l''état nutritionnel'!K$14/(1-'Dist. de l''état nutritionnel'!K$14)))</f>
        <v>0.69059405940594076</v>
      </c>
      <c r="L21" s="104">
        <f>IF(ISBLANK('Dist. de l''état nutritionnel'!L$14),0.8,(0.8*'Dist. de l''état nutritionnel'!L$14/(1-0.8*'Dist. de l''état nutritionnel'!L$14))
/ ('Dist. de l''état nutritionnel'!L$14/(1-'Dist. de l''état nutritionnel'!L$14)))</f>
        <v>0.67824967824967841</v>
      </c>
      <c r="M21" s="104">
        <f>IF(ISBLANK('Dist. de l''état nutritionnel'!M$14),0.8,(0.8*'Dist. de l''état nutritionnel'!M$14/(1-0.8*'Dist. de l''état nutritionnel'!M$14))
/ ('Dist. de l''état nutritionnel'!M$14/(1-'Dist. de l''état nutritionnel'!M$14)))</f>
        <v>0.68866749688667506</v>
      </c>
      <c r="N21" s="104">
        <f>IF(ISBLANK('Dist. de l''état nutritionnel'!N$14),0.8,(0.8*'Dist. de l''état nutritionnel'!N$14/(1-0.8*'Dist. de l''état nutritionnel'!N$14))
/ ('Dist. de l''état nutritionnel'!N$14/(1-'Dist. de l''état nutritionnel'!N$14)))</f>
        <v>0.69400244798041621</v>
      </c>
      <c r="O21" s="104">
        <f>IF(ISBLANK('Dist. de l''état nutritionnel'!O$14),0.8,(0.8*'Dist. de l''état nutritionnel'!O$14/(1-0.8*'Dist. de l''état nutritionnel'!O$14))
/ ('Dist. de l''état nutritionnel'!O$14/(1-'Dist. de l''état nutritionnel'!O$14)))</f>
        <v>0.69059405940594076</v>
      </c>
    </row>
    <row r="23" spans="1:15" s="106" customFormat="1" ht="13" x14ac:dyDescent="0.3">
      <c r="A23" s="106" t="s">
        <v>235</v>
      </c>
    </row>
    <row r="24" spans="1:15" ht="13" x14ac:dyDescent="0.3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ht="13" x14ac:dyDescent="0.3">
      <c r="A25" s="29" t="s">
        <v>321</v>
      </c>
    </row>
    <row r="26" spans="1:15" x14ac:dyDescent="0.25">
      <c r="B26" s="45" t="s">
        <v>171</v>
      </c>
      <c r="C26" s="104">
        <f>IF(C3=1,1,C3*0.9)</f>
        <v>0.47700000000000004</v>
      </c>
      <c r="D26" s="104">
        <f t="shared" ref="D26:O26" si="0">IF(D3=1,1,D3*0.9)</f>
        <v>0.47700000000000004</v>
      </c>
      <c r="E26" s="104">
        <f t="shared" si="0"/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176</v>
      </c>
      <c r="C27" s="104">
        <f t="shared" ref="C27:O38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177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f t="shared" si="1"/>
        <v>0.65700000000000003</v>
      </c>
      <c r="I28" s="104">
        <f t="shared" si="1"/>
        <v>0.65700000000000003</v>
      </c>
      <c r="J28" s="104">
        <f t="shared" si="1"/>
        <v>0.65700000000000003</v>
      </c>
      <c r="K28" s="104">
        <f t="shared" si="1"/>
        <v>0.65700000000000003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178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f t="shared" si="1"/>
        <v>0.65700000000000003</v>
      </c>
      <c r="I29" s="104">
        <f t="shared" si="1"/>
        <v>0.65700000000000003</v>
      </c>
      <c r="J29" s="104">
        <f t="shared" si="1"/>
        <v>0.65700000000000003</v>
      </c>
      <c r="K29" s="104">
        <f t="shared" si="1"/>
        <v>0.65700000000000003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179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f t="shared" si="1"/>
        <v>0.65700000000000003</v>
      </c>
      <c r="I30" s="104">
        <f t="shared" si="1"/>
        <v>0.65700000000000003</v>
      </c>
      <c r="J30" s="104">
        <f t="shared" si="1"/>
        <v>0.65700000000000003</v>
      </c>
      <c r="K30" s="104">
        <f t="shared" si="1"/>
        <v>0.65700000000000003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180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f t="shared" si="1"/>
        <v>0.441</v>
      </c>
      <c r="M31" s="104">
        <f t="shared" si="1"/>
        <v>0.441</v>
      </c>
      <c r="N31" s="104">
        <f t="shared" si="1"/>
        <v>0.441</v>
      </c>
      <c r="O31" s="104">
        <f t="shared" si="1"/>
        <v>0.441</v>
      </c>
    </row>
    <row r="32" spans="1:15" x14ac:dyDescent="0.25">
      <c r="B32" s="72" t="s">
        <v>181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f t="shared" si="1"/>
        <v>0.441</v>
      </c>
      <c r="M32" s="104">
        <f t="shared" si="1"/>
        <v>0.441</v>
      </c>
      <c r="N32" s="104">
        <f t="shared" si="1"/>
        <v>0.441</v>
      </c>
      <c r="O32" s="104">
        <f t="shared" si="1"/>
        <v>0.441</v>
      </c>
    </row>
    <row r="33" spans="1:15" x14ac:dyDescent="0.25">
      <c r="B33" s="45" t="s">
        <v>182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f t="shared" si="1"/>
        <v>0.747</v>
      </c>
      <c r="M33" s="104">
        <f t="shared" si="1"/>
        <v>0.747</v>
      </c>
      <c r="N33" s="104">
        <f t="shared" si="1"/>
        <v>0.747</v>
      </c>
      <c r="O33" s="104">
        <f t="shared" si="1"/>
        <v>0.747</v>
      </c>
    </row>
    <row r="34" spans="1:15" x14ac:dyDescent="0.25">
      <c r="B34" s="72" t="s">
        <v>185</v>
      </c>
      <c r="C34" s="104">
        <f t="shared" si="1"/>
        <v>1</v>
      </c>
      <c r="D34" s="104">
        <f t="shared" si="1"/>
        <v>1</v>
      </c>
      <c r="E34" s="104">
        <f t="shared" si="1"/>
        <v>0.621</v>
      </c>
      <c r="F34" s="104">
        <f t="shared" si="1"/>
        <v>0.621</v>
      </c>
      <c r="G34" s="104">
        <f t="shared" si="1"/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186</v>
      </c>
      <c r="C35" s="104">
        <f t="shared" si="1"/>
        <v>0.747</v>
      </c>
      <c r="D35" s="104">
        <f t="shared" si="1"/>
        <v>0.747</v>
      </c>
      <c r="E35" s="104">
        <f t="shared" si="1"/>
        <v>0.747</v>
      </c>
      <c r="F35" s="104">
        <f t="shared" si="1"/>
        <v>0.747</v>
      </c>
      <c r="G35" s="104">
        <f t="shared" si="1"/>
        <v>0.747</v>
      </c>
      <c r="H35" s="104">
        <f t="shared" si="1"/>
        <v>0.747</v>
      </c>
      <c r="I35" s="104">
        <f t="shared" si="1"/>
        <v>0.747</v>
      </c>
      <c r="J35" s="104">
        <f t="shared" si="1"/>
        <v>0.747</v>
      </c>
      <c r="K35" s="104">
        <f t="shared" si="1"/>
        <v>0.747</v>
      </c>
      <c r="L35" s="104">
        <f t="shared" si="1"/>
        <v>0.747</v>
      </c>
      <c r="M35" s="104">
        <f t="shared" si="1"/>
        <v>0.747</v>
      </c>
      <c r="N35" s="104">
        <f t="shared" si="1"/>
        <v>0.747</v>
      </c>
      <c r="O35" s="104">
        <f t="shared" si="1"/>
        <v>0.747</v>
      </c>
    </row>
    <row r="36" spans="1:15" x14ac:dyDescent="0.25">
      <c r="B36" s="45" t="s">
        <v>189</v>
      </c>
      <c r="C36" s="104">
        <f t="shared" si="1"/>
        <v>1</v>
      </c>
      <c r="D36" s="104">
        <f t="shared" si="1"/>
        <v>1</v>
      </c>
      <c r="E36" s="104">
        <f t="shared" si="1"/>
        <v>0.621</v>
      </c>
      <c r="F36" s="104">
        <f t="shared" si="1"/>
        <v>0.621</v>
      </c>
      <c r="G36" s="104">
        <f t="shared" si="1"/>
        <v>0.621</v>
      </c>
      <c r="H36" s="104">
        <f t="shared" si="1"/>
        <v>1</v>
      </c>
      <c r="I36" s="104">
        <f t="shared" si="1"/>
        <v>1</v>
      </c>
      <c r="J36" s="104">
        <f t="shared" si="1"/>
        <v>1</v>
      </c>
      <c r="K36" s="104">
        <f t="shared" si="1"/>
        <v>1</v>
      </c>
      <c r="L36" s="104">
        <f t="shared" si="1"/>
        <v>1</v>
      </c>
      <c r="M36" s="104">
        <f t="shared" si="1"/>
        <v>1</v>
      </c>
      <c r="N36" s="104">
        <f t="shared" si="1"/>
        <v>1</v>
      </c>
      <c r="O36" s="104">
        <f t="shared" si="1"/>
        <v>1</v>
      </c>
    </row>
    <row r="37" spans="1:15" x14ac:dyDescent="0.25">
      <c r="B37" s="45" t="s">
        <v>190</v>
      </c>
      <c r="C37" s="104">
        <f t="shared" si="1"/>
        <v>1</v>
      </c>
      <c r="D37" s="104">
        <f t="shared" si="1"/>
        <v>1</v>
      </c>
      <c r="E37" s="104">
        <f t="shared" si="1"/>
        <v>1</v>
      </c>
      <c r="F37" s="104">
        <f t="shared" si="1"/>
        <v>1</v>
      </c>
      <c r="G37" s="104">
        <f t="shared" si="1"/>
        <v>1</v>
      </c>
      <c r="H37" s="104">
        <f t="shared" si="1"/>
        <v>1</v>
      </c>
      <c r="I37" s="104">
        <f t="shared" si="1"/>
        <v>1</v>
      </c>
      <c r="J37" s="104">
        <f t="shared" si="1"/>
        <v>1</v>
      </c>
      <c r="K37" s="104">
        <f t="shared" si="1"/>
        <v>1</v>
      </c>
      <c r="L37" s="104">
        <f t="shared" si="1"/>
        <v>0.29700000000000004</v>
      </c>
      <c r="M37" s="104">
        <f t="shared" si="1"/>
        <v>0.29700000000000004</v>
      </c>
      <c r="N37" s="104">
        <f t="shared" si="1"/>
        <v>0.29700000000000004</v>
      </c>
      <c r="O37" s="104">
        <f t="shared" si="1"/>
        <v>0.29700000000000004</v>
      </c>
    </row>
    <row r="38" spans="1:15" x14ac:dyDescent="0.25">
      <c r="B38" s="72" t="s">
        <v>205</v>
      </c>
      <c r="C38" s="104">
        <f t="shared" si="1"/>
        <v>1</v>
      </c>
      <c r="D38" s="104">
        <f t="shared" si="1"/>
        <v>1</v>
      </c>
      <c r="E38" s="104">
        <f t="shared" si="1"/>
        <v>0.75600000000000001</v>
      </c>
      <c r="F38" s="104">
        <f t="shared" si="1"/>
        <v>0.75600000000000001</v>
      </c>
      <c r="G38" s="104">
        <f t="shared" si="1"/>
        <v>1</v>
      </c>
      <c r="H38" s="104">
        <f t="shared" si="1"/>
        <v>1</v>
      </c>
      <c r="I38" s="104">
        <f t="shared" si="1"/>
        <v>1</v>
      </c>
      <c r="J38" s="104">
        <f t="shared" si="1"/>
        <v>1</v>
      </c>
      <c r="K38" s="104">
        <f t="shared" si="1"/>
        <v>1</v>
      </c>
      <c r="L38" s="104">
        <f t="shared" si="1"/>
        <v>1</v>
      </c>
      <c r="M38" s="104">
        <f t="shared" si="1"/>
        <v>1</v>
      </c>
      <c r="N38" s="104">
        <f t="shared" si="1"/>
        <v>1</v>
      </c>
      <c r="O38" s="104">
        <f t="shared" si="1"/>
        <v>1</v>
      </c>
    </row>
    <row r="40" spans="1:15" ht="13" x14ac:dyDescent="0.3">
      <c r="A40" s="29" t="s">
        <v>323</v>
      </c>
      <c r="B40" s="45"/>
    </row>
    <row r="41" spans="1:15" x14ac:dyDescent="0.25">
      <c r="B41" s="72" t="s">
        <v>173</v>
      </c>
      <c r="C41" s="104">
        <f>IF(C18=1,1,C18*0.9)</f>
        <v>1</v>
      </c>
      <c r="D41" s="104">
        <f t="shared" ref="D41:O41" si="2">IF(D18=1,1,D18*0.9)</f>
        <v>1</v>
      </c>
      <c r="E41" s="104">
        <f t="shared" si="2"/>
        <v>1</v>
      </c>
      <c r="F41" s="104">
        <f t="shared" si="2"/>
        <v>1</v>
      </c>
      <c r="G41" s="104">
        <f t="shared" si="2"/>
        <v>1</v>
      </c>
      <c r="H41" s="104">
        <f t="shared" si="2"/>
        <v>1</v>
      </c>
      <c r="I41" s="104">
        <f t="shared" si="2"/>
        <v>1</v>
      </c>
      <c r="J41" s="104">
        <f t="shared" si="2"/>
        <v>1</v>
      </c>
      <c r="K41" s="104">
        <f t="shared" si="2"/>
        <v>1</v>
      </c>
      <c r="L41" s="104">
        <f t="shared" si="2"/>
        <v>1</v>
      </c>
      <c r="M41" s="104">
        <f t="shared" si="2"/>
        <v>1</v>
      </c>
      <c r="N41" s="104">
        <f t="shared" si="2"/>
        <v>1</v>
      </c>
      <c r="O41" s="104">
        <f t="shared" si="2"/>
        <v>1</v>
      </c>
    </row>
    <row r="42" spans="1:15" x14ac:dyDescent="0.25">
      <c r="B42" s="72" t="s">
        <v>174</v>
      </c>
      <c r="C42" s="104">
        <f t="shared" ref="C42:O44" si="3">IF(C19=1,1,C19*0.9)</f>
        <v>1</v>
      </c>
      <c r="D42" s="104">
        <f t="shared" si="3"/>
        <v>1</v>
      </c>
      <c r="E42" s="104">
        <f>IF(ISBLANK('Dist. de l''état nutritionnel'!E$14),0.54,(0.54*'Dist. de l''état nutritionnel'!E$14/(1-0.54*'Dist. de l''état nutritionnel'!E$14))
/ ('Dist. de l''état nutritionnel'!E$14/(1-'Dist. de l''état nutritionnel'!E$14)))</f>
        <v>0.20451008197004808</v>
      </c>
      <c r="F42" s="104">
        <f>IF(ISBLANK('Dist. de l''état nutritionnel'!F$14),0.54,(0.54*'Dist. de l''état nutritionnel'!F$14/(1-0.54*'Dist. de l''état nutritionnel'!F$14))
/ ('Dist. de l''état nutritionnel'!F$14/(1-'Dist. de l''état nutritionnel'!F$14)))</f>
        <v>0.24101176431765312</v>
      </c>
      <c r="G42" s="104">
        <f>IF(ISBLANK('Dist. de l''état nutritionnel'!G$14),0.54,(0.54*'Dist. de l''état nutritionnel'!G$14/(1-0.54*'Dist. de l''état nutritionnel'!G$14))
/ ('Dist. de l''état nutritionnel'!G$14/(1-'Dist. de l''état nutritionnel'!G$14)))</f>
        <v>0.37738556075904828</v>
      </c>
      <c r="H42" s="104">
        <f>IF(ISBLANK('Dist. de l''état nutritionnel'!H$14),0.54,(0.54*'Dist. de l''état nutritionnel'!H$14/(1-0.54*'Dist. de l''état nutritionnel'!H$14))
/ ('Dist. de l''état nutritionnel'!H$14/(1-'Dist. de l''état nutritionnel'!H$14)))</f>
        <v>0.38220204679147979</v>
      </c>
      <c r="I42" s="104">
        <f>IF(ISBLANK('Dist. de l''état nutritionnel'!I$14),0.54,(0.54*'Dist. de l''état nutritionnel'!I$14/(1-0.54*'Dist. de l''état nutritionnel'!I$14))
/ ('Dist. de l''état nutritionnel'!I$14/(1-'Dist. de l''état nutritionnel'!I$14)))</f>
        <v>0.39363581239619311</v>
      </c>
      <c r="J42" s="104">
        <f>IF(ISBLANK('Dist. de l''état nutritionnel'!J$14),0.54,(0.54*'Dist. de l''état nutritionnel'!J$14/(1-0.54*'Dist. de l''état nutritionnel'!J$14))
/ ('Dist. de l''état nutritionnel'!J$14/(1-'Dist. de l''état nutritionnel'!J$14)))</f>
        <v>0.39961888851183797</v>
      </c>
      <c r="K42" s="104">
        <f>IF(ISBLANK('Dist. de l''état nutritionnel'!K$14),0.54,(0.54*'Dist. de l''état nutritionnel'!K$14/(1-0.54*'Dist. de l''état nutritionnel'!K$14))
/ ('Dist. de l''état nutritionnel'!K$14/(1-'Dist. de l''état nutritionnel'!K$14)))</f>
        <v>0.3957862659591237</v>
      </c>
      <c r="L42" s="104">
        <f>IF(ISBLANK('Dist. de l''état nutritionnel'!L$14),0.54,(0.54*'Dist. de l''état nutritionnel'!L$14/(1-0.54*'Dist. de l''état nutritionnel'!L$14))
/ ('Dist. de l''état nutritionnel'!L$14/(1-'Dist. de l''état nutritionnel'!L$14)))</f>
        <v>0.38220204679147979</v>
      </c>
      <c r="M42" s="104">
        <f>IF(ISBLANK('Dist. de l''état nutritionnel'!M$14),0.54,(0.54*'Dist. de l''état nutritionnel'!M$14/(1-0.54*'Dist. de l''état nutritionnel'!M$14))
/ ('Dist. de l''état nutritionnel'!M$14/(1-'Dist. de l''état nutritionnel'!M$14)))</f>
        <v>0.39363581239619311</v>
      </c>
      <c r="N42" s="104">
        <f>IF(ISBLANK('Dist. de l''état nutritionnel'!N$14),0.54,(0.54*'Dist. de l''état nutritionnel'!N$14/(1-0.54*'Dist. de l''état nutritionnel'!N$14))
/ ('Dist. de l''état nutritionnel'!N$14/(1-'Dist. de l''état nutritionnel'!N$14)))</f>
        <v>0.39961888851183797</v>
      </c>
      <c r="O42" s="104">
        <f>IF(ISBLANK('Dist. de l''état nutritionnel'!O$14),0.54,(0.54*'Dist. de l''état nutritionnel'!O$14/(1-0.54*'Dist. de l''état nutritionnel'!O$14))
/ ('Dist. de l''état nutritionnel'!O$14/(1-'Dist. de l''état nutritionnel'!O$14)))</f>
        <v>0.3957862659591237</v>
      </c>
    </row>
    <row r="43" spans="1:15" x14ac:dyDescent="0.25">
      <c r="B43" s="72" t="s">
        <v>175</v>
      </c>
      <c r="C43" s="104">
        <f t="shared" si="3"/>
        <v>1</v>
      </c>
      <c r="D43" s="104">
        <f t="shared" si="3"/>
        <v>1</v>
      </c>
      <c r="E43" s="104">
        <f t="shared" si="3"/>
        <v>1</v>
      </c>
      <c r="F43" s="104">
        <f t="shared" si="3"/>
        <v>1</v>
      </c>
      <c r="G43" s="104">
        <f t="shared" si="3"/>
        <v>1</v>
      </c>
      <c r="H43" s="104">
        <f t="shared" si="3"/>
        <v>1</v>
      </c>
      <c r="I43" s="104">
        <f t="shared" si="3"/>
        <v>1</v>
      </c>
      <c r="J43" s="104">
        <f t="shared" si="3"/>
        <v>1</v>
      </c>
      <c r="K43" s="104">
        <f t="shared" si="3"/>
        <v>1</v>
      </c>
      <c r="L43" s="104">
        <f t="shared" si="3"/>
        <v>1</v>
      </c>
      <c r="M43" s="104">
        <f t="shared" si="3"/>
        <v>1</v>
      </c>
      <c r="N43" s="104">
        <f t="shared" si="3"/>
        <v>1</v>
      </c>
      <c r="O43" s="104">
        <f t="shared" si="3"/>
        <v>1</v>
      </c>
    </row>
    <row r="44" spans="1:15" x14ac:dyDescent="0.25">
      <c r="B44" s="72" t="s">
        <v>183</v>
      </c>
      <c r="C44" s="104">
        <f t="shared" si="3"/>
        <v>1</v>
      </c>
      <c r="D44" s="104">
        <f t="shared" si="3"/>
        <v>1</v>
      </c>
      <c r="E44" s="104">
        <f>IF(ISBLANK('Dist. de l''état nutritionnel'!E$14),0.7,(0.7*'Dist. de l''état nutritionnel'!E$14/(1-0.7*'Dist. de l''état nutritionnel'!E$14))
/ ('Dist. de l''état nutritionnel'!E$14/(1-'Dist. de l''état nutritionnel'!E$14)))</f>
        <v>0.33818663136995358</v>
      </c>
      <c r="F44" s="104">
        <f>IF(ISBLANK('Dist. de l''état nutritionnel'!F$14),0.7,(0.7*'Dist. de l''état nutritionnel'!F$14/(1-0.7*'Dist. de l''état nutritionnel'!F$14))
/ ('Dist. de l''état nutritionnel'!F$14/(1-'Dist. de l''état nutritionnel'!F$14)))</f>
        <v>0.38694186165321348</v>
      </c>
      <c r="G44" s="104">
        <f>IF(ISBLANK('Dist. de l''état nutritionnel'!G$14),0.7,(0.7*'Dist. de l''état nutritionnel'!G$14/(1-0.7*'Dist. de l''état nutritionnel'!G$14))
/ ('Dist. de l''état nutritionnel'!G$14/(1-'Dist. de l''état nutritionnel'!G$14)))</f>
        <v>0.54643955047119874</v>
      </c>
      <c r="H44" s="104">
        <f>IF(ISBLANK('Dist. de l''état nutritionnel'!H$14),0.7,(0.7*'Dist. de l''état nutritionnel'!H$14/(1-0.7*'Dist. de l''état nutritionnel'!H$14))
/ ('Dist. de l''état nutritionnel'!H$14/(1-'Dist. de l''état nutritionnel'!H$14)))</f>
        <v>0.55150246673643288</v>
      </c>
      <c r="I44" s="104">
        <f>IF(ISBLANK('Dist. de l''état nutritionnel'!I$14),0.7,(0.7*'Dist. de l''état nutritionnel'!I$14/(1-0.7*'Dist. de l''état nutritionnel'!I$14))
/ ('Dist. de l''état nutritionnel'!I$14/(1-'Dist. de l''état nutritionnel'!I$14)))</f>
        <v>0.56338233153834949</v>
      </c>
      <c r="J44" s="104">
        <f>IF(ISBLANK('Dist. de l''état nutritionnel'!J$14),0.7,(0.7*'Dist. de l''état nutritionnel'!J$14/(1-0.7*'Dist. de l''état nutritionnel'!J$14))
/ ('Dist. de l''état nutritionnel'!J$14/(1-'Dist. de l''état nutritionnel'!J$14)))</f>
        <v>0.56952216960826507</v>
      </c>
      <c r="K44" s="104">
        <f>IF(ISBLANK('Dist. de l''état nutritionnel'!K$14),0.7,(0.7*'Dist. de l''état nutritionnel'!K$14/(1-0.7*'Dist. de l''état nutritionnel'!K$14))
/ ('Dist. de l''état nutritionnel'!K$14/(1-'Dist. de l''état nutritionnel'!K$14)))</f>
        <v>0.56559513466550837</v>
      </c>
      <c r="L44" s="104">
        <f>IF(ISBLANK('Dist. de l''état nutritionnel'!L$14),0.7,(0.7*'Dist. de l''état nutritionnel'!L$14/(1-0.7*'Dist. de l''état nutritionnel'!L$14))
/ ('Dist. de l''état nutritionnel'!L$14/(1-'Dist. de l''état nutritionnel'!L$14)))</f>
        <v>0.55150246673643288</v>
      </c>
      <c r="M44" s="104">
        <f>IF(ISBLANK('Dist. de l''état nutritionnel'!M$14),0.7,(0.7*'Dist. de l''état nutritionnel'!M$14/(1-0.7*'Dist. de l''état nutritionnel'!M$14))
/ ('Dist. de l''état nutritionnel'!M$14/(1-'Dist. de l''état nutritionnel'!M$14)))</f>
        <v>0.56338233153834949</v>
      </c>
      <c r="N44" s="104">
        <f>IF(ISBLANK('Dist. de l''état nutritionnel'!N$14),0.7,(0.7*'Dist. de l''état nutritionnel'!N$14/(1-0.7*'Dist. de l''état nutritionnel'!N$14))
/ ('Dist. de l''état nutritionnel'!N$14/(1-'Dist. de l''état nutritionnel'!N$14)))</f>
        <v>0.56952216960826507</v>
      </c>
      <c r="O44" s="104">
        <f>IF(ISBLANK('Dist. de l''état nutritionnel'!O$14),0.7,(0.7*'Dist. de l''état nutritionnel'!O$14/(1-0.7*'Dist. de l''état nutritionnel'!O$14))
/ ('Dist. de l''état nutritionnel'!O$14/(1-'Dist. de l''état nutritionnel'!O$14)))</f>
        <v>0.56559513466550837</v>
      </c>
    </row>
    <row r="46" spans="1:15" s="106" customFormat="1" ht="13" x14ac:dyDescent="0.3">
      <c r="A46" s="106" t="s">
        <v>239</v>
      </c>
    </row>
    <row r="47" spans="1:15" ht="13" x14ac:dyDescent="0.3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ht="13" x14ac:dyDescent="0.3">
      <c r="A48" s="29" t="s">
        <v>322</v>
      </c>
    </row>
    <row r="49" spans="1:15" x14ac:dyDescent="0.25">
      <c r="B49" s="45" t="s">
        <v>171</v>
      </c>
      <c r="C49" s="104">
        <f>IF(C3=1,1,C3*1.05)</f>
        <v>0.55650000000000011</v>
      </c>
      <c r="D49" s="104">
        <f t="shared" ref="D49:O49" si="4">IF(D3=1,1,D3*1.05)</f>
        <v>0.55650000000000011</v>
      </c>
      <c r="E49" s="104">
        <f t="shared" si="4"/>
        <v>1</v>
      </c>
      <c r="F49" s="104">
        <f t="shared" si="4"/>
        <v>1</v>
      </c>
      <c r="G49" s="104">
        <f t="shared" si="4"/>
        <v>1</v>
      </c>
      <c r="H49" s="104">
        <f t="shared" si="4"/>
        <v>1</v>
      </c>
      <c r="I49" s="104">
        <f t="shared" si="4"/>
        <v>1</v>
      </c>
      <c r="J49" s="104">
        <f t="shared" si="4"/>
        <v>1</v>
      </c>
      <c r="K49" s="104">
        <f t="shared" si="4"/>
        <v>1</v>
      </c>
      <c r="L49" s="104">
        <f t="shared" si="4"/>
        <v>1</v>
      </c>
      <c r="M49" s="104">
        <f t="shared" si="4"/>
        <v>1</v>
      </c>
      <c r="N49" s="104">
        <f t="shared" si="4"/>
        <v>1</v>
      </c>
      <c r="O49" s="104">
        <f t="shared" si="4"/>
        <v>1</v>
      </c>
    </row>
    <row r="50" spans="1:15" x14ac:dyDescent="0.25">
      <c r="B50" s="45" t="s">
        <v>176</v>
      </c>
      <c r="C50" s="104">
        <f t="shared" ref="C50:O61" si="5">IF(C4=1,1,C4*1.05)</f>
        <v>1</v>
      </c>
      <c r="D50" s="104">
        <f t="shared" si="5"/>
        <v>1</v>
      </c>
      <c r="E50" s="104">
        <f t="shared" si="5"/>
        <v>1</v>
      </c>
      <c r="F50" s="104">
        <f t="shared" si="5"/>
        <v>1</v>
      </c>
      <c r="G50" s="104">
        <f t="shared" si="5"/>
        <v>1</v>
      </c>
      <c r="H50" s="104">
        <f t="shared" si="5"/>
        <v>0.76649999999999996</v>
      </c>
      <c r="I50" s="104">
        <f t="shared" si="5"/>
        <v>0.76649999999999996</v>
      </c>
      <c r="J50" s="104">
        <f t="shared" si="5"/>
        <v>0.76649999999999996</v>
      </c>
      <c r="K50" s="104">
        <f t="shared" si="5"/>
        <v>0.76649999999999996</v>
      </c>
      <c r="L50" s="104">
        <f t="shared" si="5"/>
        <v>1</v>
      </c>
      <c r="M50" s="104">
        <f t="shared" si="5"/>
        <v>1</v>
      </c>
      <c r="N50" s="104">
        <f t="shared" si="5"/>
        <v>1</v>
      </c>
      <c r="O50" s="104">
        <f t="shared" si="5"/>
        <v>1</v>
      </c>
    </row>
    <row r="51" spans="1:15" x14ac:dyDescent="0.25">
      <c r="B51" s="45" t="s">
        <v>177</v>
      </c>
      <c r="C51" s="104">
        <f t="shared" si="5"/>
        <v>1</v>
      </c>
      <c r="D51" s="104">
        <f t="shared" si="5"/>
        <v>1</v>
      </c>
      <c r="E51" s="104">
        <f t="shared" si="5"/>
        <v>1</v>
      </c>
      <c r="F51" s="104">
        <f t="shared" si="5"/>
        <v>1</v>
      </c>
      <c r="G51" s="104">
        <f t="shared" si="5"/>
        <v>1</v>
      </c>
      <c r="H51" s="104">
        <f t="shared" si="5"/>
        <v>0.76649999999999996</v>
      </c>
      <c r="I51" s="104">
        <f t="shared" si="5"/>
        <v>0.76649999999999996</v>
      </c>
      <c r="J51" s="104">
        <f t="shared" si="5"/>
        <v>0.76649999999999996</v>
      </c>
      <c r="K51" s="104">
        <f t="shared" si="5"/>
        <v>0.76649999999999996</v>
      </c>
      <c r="L51" s="104">
        <f t="shared" si="5"/>
        <v>1</v>
      </c>
      <c r="M51" s="104">
        <f t="shared" si="5"/>
        <v>1</v>
      </c>
      <c r="N51" s="104">
        <f t="shared" si="5"/>
        <v>1</v>
      </c>
      <c r="O51" s="104">
        <f t="shared" si="5"/>
        <v>1</v>
      </c>
    </row>
    <row r="52" spans="1:15" x14ac:dyDescent="0.25">
      <c r="B52" s="45" t="s">
        <v>178</v>
      </c>
      <c r="C52" s="104">
        <f t="shared" si="5"/>
        <v>1</v>
      </c>
      <c r="D52" s="104">
        <f t="shared" si="5"/>
        <v>1</v>
      </c>
      <c r="E52" s="104">
        <f t="shared" si="5"/>
        <v>1</v>
      </c>
      <c r="F52" s="104">
        <f t="shared" si="5"/>
        <v>1</v>
      </c>
      <c r="G52" s="104">
        <f t="shared" si="5"/>
        <v>1</v>
      </c>
      <c r="H52" s="104">
        <f t="shared" si="5"/>
        <v>0.76649999999999996</v>
      </c>
      <c r="I52" s="104">
        <f t="shared" si="5"/>
        <v>0.76649999999999996</v>
      </c>
      <c r="J52" s="104">
        <f t="shared" si="5"/>
        <v>0.76649999999999996</v>
      </c>
      <c r="K52" s="104">
        <f t="shared" si="5"/>
        <v>0.76649999999999996</v>
      </c>
      <c r="L52" s="104">
        <f t="shared" si="5"/>
        <v>1</v>
      </c>
      <c r="M52" s="104">
        <f t="shared" si="5"/>
        <v>1</v>
      </c>
      <c r="N52" s="104">
        <f t="shared" si="5"/>
        <v>1</v>
      </c>
      <c r="O52" s="104">
        <f t="shared" si="5"/>
        <v>1</v>
      </c>
    </row>
    <row r="53" spans="1:15" x14ac:dyDescent="0.25">
      <c r="B53" s="45" t="s">
        <v>179</v>
      </c>
      <c r="C53" s="104">
        <f t="shared" si="5"/>
        <v>1</v>
      </c>
      <c r="D53" s="104">
        <f t="shared" si="5"/>
        <v>1</v>
      </c>
      <c r="E53" s="104">
        <f t="shared" si="5"/>
        <v>1</v>
      </c>
      <c r="F53" s="104">
        <f t="shared" si="5"/>
        <v>1</v>
      </c>
      <c r="G53" s="104">
        <f t="shared" si="5"/>
        <v>1</v>
      </c>
      <c r="H53" s="104">
        <f t="shared" si="5"/>
        <v>0.76649999999999996</v>
      </c>
      <c r="I53" s="104">
        <f t="shared" si="5"/>
        <v>0.76649999999999996</v>
      </c>
      <c r="J53" s="104">
        <f t="shared" si="5"/>
        <v>0.76649999999999996</v>
      </c>
      <c r="K53" s="104">
        <f t="shared" si="5"/>
        <v>0.76649999999999996</v>
      </c>
      <c r="L53" s="104">
        <f t="shared" si="5"/>
        <v>1</v>
      </c>
      <c r="M53" s="104">
        <f t="shared" si="5"/>
        <v>1</v>
      </c>
      <c r="N53" s="104">
        <f t="shared" si="5"/>
        <v>1</v>
      </c>
      <c r="O53" s="104">
        <f t="shared" si="5"/>
        <v>1</v>
      </c>
    </row>
    <row r="54" spans="1:15" x14ac:dyDescent="0.25">
      <c r="B54" s="72" t="s">
        <v>180</v>
      </c>
      <c r="C54" s="104">
        <f t="shared" si="5"/>
        <v>1</v>
      </c>
      <c r="D54" s="104">
        <f t="shared" si="5"/>
        <v>1</v>
      </c>
      <c r="E54" s="104">
        <f t="shared" si="5"/>
        <v>1</v>
      </c>
      <c r="F54" s="104">
        <f t="shared" si="5"/>
        <v>1</v>
      </c>
      <c r="G54" s="104">
        <f t="shared" si="5"/>
        <v>1</v>
      </c>
      <c r="H54" s="104">
        <f t="shared" si="5"/>
        <v>1</v>
      </c>
      <c r="I54" s="104">
        <f t="shared" si="5"/>
        <v>1</v>
      </c>
      <c r="J54" s="104">
        <f t="shared" si="5"/>
        <v>1</v>
      </c>
      <c r="K54" s="104">
        <f t="shared" si="5"/>
        <v>1</v>
      </c>
      <c r="L54" s="104">
        <f t="shared" si="5"/>
        <v>0.51449999999999996</v>
      </c>
      <c r="M54" s="104">
        <f t="shared" si="5"/>
        <v>0.51449999999999996</v>
      </c>
      <c r="N54" s="104">
        <f t="shared" si="5"/>
        <v>0.51449999999999996</v>
      </c>
      <c r="O54" s="104">
        <f t="shared" si="5"/>
        <v>0.51449999999999996</v>
      </c>
    </row>
    <row r="55" spans="1:15" x14ac:dyDescent="0.25">
      <c r="B55" s="72" t="s">
        <v>181</v>
      </c>
      <c r="C55" s="104">
        <f t="shared" si="5"/>
        <v>1</v>
      </c>
      <c r="D55" s="104">
        <f t="shared" si="5"/>
        <v>1</v>
      </c>
      <c r="E55" s="104">
        <f t="shared" si="5"/>
        <v>1</v>
      </c>
      <c r="F55" s="104">
        <f t="shared" si="5"/>
        <v>1</v>
      </c>
      <c r="G55" s="104">
        <f t="shared" si="5"/>
        <v>1</v>
      </c>
      <c r="H55" s="104">
        <f t="shared" si="5"/>
        <v>1</v>
      </c>
      <c r="I55" s="104">
        <f t="shared" si="5"/>
        <v>1</v>
      </c>
      <c r="J55" s="104">
        <f t="shared" si="5"/>
        <v>1</v>
      </c>
      <c r="K55" s="104">
        <f t="shared" si="5"/>
        <v>1</v>
      </c>
      <c r="L55" s="104">
        <f t="shared" si="5"/>
        <v>0.51449999999999996</v>
      </c>
      <c r="M55" s="104">
        <f t="shared" si="5"/>
        <v>0.51449999999999996</v>
      </c>
      <c r="N55" s="104">
        <f t="shared" si="5"/>
        <v>0.51449999999999996</v>
      </c>
      <c r="O55" s="104">
        <f t="shared" si="5"/>
        <v>0.51449999999999996</v>
      </c>
    </row>
    <row r="56" spans="1:15" x14ac:dyDescent="0.25">
      <c r="B56" s="45" t="s">
        <v>182</v>
      </c>
      <c r="C56" s="104">
        <f t="shared" si="5"/>
        <v>1</v>
      </c>
      <c r="D56" s="104">
        <f t="shared" si="5"/>
        <v>1</v>
      </c>
      <c r="E56" s="104">
        <f t="shared" si="5"/>
        <v>1</v>
      </c>
      <c r="F56" s="104">
        <f t="shared" si="5"/>
        <v>1</v>
      </c>
      <c r="G56" s="104">
        <f t="shared" si="5"/>
        <v>1</v>
      </c>
      <c r="H56" s="104">
        <f t="shared" si="5"/>
        <v>1</v>
      </c>
      <c r="I56" s="104">
        <f t="shared" si="5"/>
        <v>1</v>
      </c>
      <c r="J56" s="104">
        <f t="shared" si="5"/>
        <v>1</v>
      </c>
      <c r="K56" s="104">
        <f t="shared" si="5"/>
        <v>1</v>
      </c>
      <c r="L56" s="104">
        <f t="shared" si="5"/>
        <v>0.87149999999999994</v>
      </c>
      <c r="M56" s="104">
        <f t="shared" si="5"/>
        <v>0.87149999999999994</v>
      </c>
      <c r="N56" s="104">
        <f t="shared" si="5"/>
        <v>0.87149999999999994</v>
      </c>
      <c r="O56" s="104">
        <f t="shared" si="5"/>
        <v>0.87149999999999994</v>
      </c>
    </row>
    <row r="57" spans="1:15" x14ac:dyDescent="0.25">
      <c r="B57" s="72" t="s">
        <v>185</v>
      </c>
      <c r="C57" s="104">
        <f t="shared" si="5"/>
        <v>1</v>
      </c>
      <c r="D57" s="104">
        <f t="shared" si="5"/>
        <v>1</v>
      </c>
      <c r="E57" s="104">
        <f t="shared" si="5"/>
        <v>0.72449999999999992</v>
      </c>
      <c r="F57" s="104">
        <f t="shared" si="5"/>
        <v>0.72449999999999992</v>
      </c>
      <c r="G57" s="104">
        <f t="shared" si="5"/>
        <v>1</v>
      </c>
      <c r="H57" s="104">
        <f t="shared" si="5"/>
        <v>1</v>
      </c>
      <c r="I57" s="104">
        <f t="shared" si="5"/>
        <v>1</v>
      </c>
      <c r="J57" s="104">
        <f t="shared" si="5"/>
        <v>1</v>
      </c>
      <c r="K57" s="104">
        <f t="shared" si="5"/>
        <v>1</v>
      </c>
      <c r="L57" s="104">
        <f t="shared" si="5"/>
        <v>1</v>
      </c>
      <c r="M57" s="104">
        <f t="shared" si="5"/>
        <v>1</v>
      </c>
      <c r="N57" s="104">
        <f t="shared" si="5"/>
        <v>1</v>
      </c>
      <c r="O57" s="104">
        <f t="shared" si="5"/>
        <v>1</v>
      </c>
    </row>
    <row r="58" spans="1:15" x14ac:dyDescent="0.25">
      <c r="B58" s="45" t="s">
        <v>186</v>
      </c>
      <c r="C58" s="104">
        <f t="shared" si="5"/>
        <v>0.87149999999999994</v>
      </c>
      <c r="D58" s="104">
        <f t="shared" si="5"/>
        <v>0.87149999999999994</v>
      </c>
      <c r="E58" s="104">
        <f t="shared" si="5"/>
        <v>0.87149999999999994</v>
      </c>
      <c r="F58" s="104">
        <f t="shared" si="5"/>
        <v>0.87149999999999994</v>
      </c>
      <c r="G58" s="104">
        <f t="shared" si="5"/>
        <v>0.87149999999999994</v>
      </c>
      <c r="H58" s="104">
        <f t="shared" si="5"/>
        <v>0.87149999999999994</v>
      </c>
      <c r="I58" s="104">
        <f t="shared" si="5"/>
        <v>0.87149999999999994</v>
      </c>
      <c r="J58" s="104">
        <f t="shared" si="5"/>
        <v>0.87149999999999994</v>
      </c>
      <c r="K58" s="104">
        <f t="shared" si="5"/>
        <v>0.87149999999999994</v>
      </c>
      <c r="L58" s="104">
        <f t="shared" si="5"/>
        <v>0.87149999999999994</v>
      </c>
      <c r="M58" s="104">
        <f t="shared" si="5"/>
        <v>0.87149999999999994</v>
      </c>
      <c r="N58" s="104">
        <f t="shared" si="5"/>
        <v>0.87149999999999994</v>
      </c>
      <c r="O58" s="104">
        <f t="shared" si="5"/>
        <v>0.87149999999999994</v>
      </c>
    </row>
    <row r="59" spans="1:15" x14ac:dyDescent="0.25">
      <c r="B59" s="45" t="s">
        <v>189</v>
      </c>
      <c r="C59" s="104">
        <f t="shared" si="5"/>
        <v>1</v>
      </c>
      <c r="D59" s="104">
        <f t="shared" si="5"/>
        <v>1</v>
      </c>
      <c r="E59" s="104">
        <f t="shared" si="5"/>
        <v>0.72449999999999992</v>
      </c>
      <c r="F59" s="104">
        <f t="shared" si="5"/>
        <v>0.72449999999999992</v>
      </c>
      <c r="G59" s="104">
        <f t="shared" si="5"/>
        <v>0.72449999999999992</v>
      </c>
      <c r="H59" s="104">
        <f t="shared" si="5"/>
        <v>1</v>
      </c>
      <c r="I59" s="104">
        <f t="shared" si="5"/>
        <v>1</v>
      </c>
      <c r="J59" s="104">
        <f t="shared" si="5"/>
        <v>1</v>
      </c>
      <c r="K59" s="104">
        <f t="shared" si="5"/>
        <v>1</v>
      </c>
      <c r="L59" s="104">
        <f t="shared" si="5"/>
        <v>1</v>
      </c>
      <c r="M59" s="104">
        <f t="shared" si="5"/>
        <v>1</v>
      </c>
      <c r="N59" s="104">
        <f t="shared" si="5"/>
        <v>1</v>
      </c>
      <c r="O59" s="104">
        <f t="shared" si="5"/>
        <v>1</v>
      </c>
    </row>
    <row r="60" spans="1:15" x14ac:dyDescent="0.25">
      <c r="B60" s="45" t="s">
        <v>190</v>
      </c>
      <c r="C60" s="104">
        <f t="shared" si="5"/>
        <v>1</v>
      </c>
      <c r="D60" s="104">
        <f t="shared" si="5"/>
        <v>1</v>
      </c>
      <c r="E60" s="104">
        <f t="shared" si="5"/>
        <v>1</v>
      </c>
      <c r="F60" s="104">
        <f t="shared" si="5"/>
        <v>1</v>
      </c>
      <c r="G60" s="104">
        <f t="shared" si="5"/>
        <v>1</v>
      </c>
      <c r="H60" s="104">
        <f t="shared" si="5"/>
        <v>1</v>
      </c>
      <c r="I60" s="104">
        <f t="shared" si="5"/>
        <v>1</v>
      </c>
      <c r="J60" s="104">
        <f t="shared" si="5"/>
        <v>1</v>
      </c>
      <c r="K60" s="104">
        <f t="shared" si="5"/>
        <v>1</v>
      </c>
      <c r="L60" s="104">
        <f t="shared" si="5"/>
        <v>0.34650000000000003</v>
      </c>
      <c r="M60" s="104">
        <f t="shared" si="5"/>
        <v>0.34650000000000003</v>
      </c>
      <c r="N60" s="104">
        <f t="shared" si="5"/>
        <v>0.34650000000000003</v>
      </c>
      <c r="O60" s="104">
        <f t="shared" si="5"/>
        <v>0.34650000000000003</v>
      </c>
    </row>
    <row r="61" spans="1:15" x14ac:dyDescent="0.25">
      <c r="B61" s="72" t="s">
        <v>205</v>
      </c>
      <c r="C61" s="104">
        <f t="shared" si="5"/>
        <v>1</v>
      </c>
      <c r="D61" s="104">
        <f t="shared" si="5"/>
        <v>1</v>
      </c>
      <c r="E61" s="104">
        <f t="shared" si="5"/>
        <v>0.88200000000000001</v>
      </c>
      <c r="F61" s="104">
        <f t="shared" si="5"/>
        <v>0.88200000000000001</v>
      </c>
      <c r="G61" s="104">
        <f t="shared" si="5"/>
        <v>1</v>
      </c>
      <c r="H61" s="104">
        <f t="shared" si="5"/>
        <v>1</v>
      </c>
      <c r="I61" s="104">
        <f t="shared" si="5"/>
        <v>1</v>
      </c>
      <c r="J61" s="104">
        <f t="shared" si="5"/>
        <v>1</v>
      </c>
      <c r="K61" s="104">
        <f t="shared" si="5"/>
        <v>1</v>
      </c>
      <c r="L61" s="104">
        <f t="shared" si="5"/>
        <v>1</v>
      </c>
      <c r="M61" s="104">
        <f t="shared" si="5"/>
        <v>1</v>
      </c>
      <c r="N61" s="104">
        <f t="shared" si="5"/>
        <v>1</v>
      </c>
      <c r="O61" s="104">
        <f t="shared" si="5"/>
        <v>1</v>
      </c>
    </row>
    <row r="63" spans="1:15" ht="13" x14ac:dyDescent="0.3">
      <c r="A63" s="29" t="s">
        <v>324</v>
      </c>
      <c r="B63" s="45"/>
    </row>
    <row r="64" spans="1:15" x14ac:dyDescent="0.25">
      <c r="B64" s="72" t="s">
        <v>173</v>
      </c>
      <c r="C64" s="104">
        <f>IF(C18=1,1,C18*1.05)</f>
        <v>1</v>
      </c>
      <c r="D64" s="104">
        <f t="shared" ref="D64:O64" si="6">IF(D18=1,1,D18*1.05)</f>
        <v>1</v>
      </c>
      <c r="E64" s="104">
        <f t="shared" si="6"/>
        <v>1</v>
      </c>
      <c r="F64" s="104">
        <f t="shared" si="6"/>
        <v>1</v>
      </c>
      <c r="G64" s="104">
        <f t="shared" si="6"/>
        <v>1</v>
      </c>
      <c r="H64" s="104">
        <f t="shared" si="6"/>
        <v>1</v>
      </c>
      <c r="I64" s="104">
        <f t="shared" si="6"/>
        <v>1</v>
      </c>
      <c r="J64" s="104">
        <f t="shared" si="6"/>
        <v>1</v>
      </c>
      <c r="K64" s="104">
        <f t="shared" si="6"/>
        <v>1</v>
      </c>
      <c r="L64" s="104">
        <f t="shared" si="6"/>
        <v>1</v>
      </c>
      <c r="M64" s="104">
        <f t="shared" si="6"/>
        <v>1</v>
      </c>
      <c r="N64" s="104">
        <f t="shared" si="6"/>
        <v>1</v>
      </c>
      <c r="O64" s="104">
        <f t="shared" si="6"/>
        <v>1</v>
      </c>
    </row>
    <row r="65" spans="2:15" x14ac:dyDescent="0.25">
      <c r="B65" s="72" t="s">
        <v>174</v>
      </c>
      <c r="C65" s="104">
        <f t="shared" ref="C65:O67" si="7">IF(C19=1,1,C19*1.05)</f>
        <v>1</v>
      </c>
      <c r="D65" s="104">
        <f t="shared" si="7"/>
        <v>1</v>
      </c>
      <c r="E65" s="104">
        <f>IF(ISBLANK('Dist. de l''état nutritionnel'!E$14),0.97,(0.97*'Dist. de l''état nutritionnel'!E$14/(1-0.97*'Dist. de l''état nutritionnel'!E$14))
/ ('Dist. de l''état nutritionnel'!E$14/(1-'Dist. de l''état nutritionnel'!E$14)))</f>
        <v>0.87625293899269863</v>
      </c>
      <c r="F65" s="104">
        <f>IF(ISBLANK('Dist. de l''état nutritionnel'!F$14),0.97,(0.97*'Dist. de l''état nutritionnel'!F$14/(1-0.97*'Dist. de l''état nutritionnel'!F$14))
/ ('Dist. de l''état nutritionnel'!F$14/(1-'Dist. de l''état nutritionnel'!F$14)))</f>
        <v>0.89739555722762776</v>
      </c>
      <c r="G65" s="104">
        <f>IF(ISBLANK('Dist. de l''état nutritionnel'!G$14),0.97,(0.97*'Dist. de l''état nutritionnel'!G$14/(1-0.97*'Dist. de l''état nutritionnel'!G$14))
/ ('Dist. de l''état nutritionnel'!G$14/(1-'Dist. de l''état nutritionnel'!G$14)))</f>
        <v>0.94348615096732857</v>
      </c>
      <c r="H65" s="104">
        <f>IF(ISBLANK('Dist. de l''état nutritionnel'!H$14),0.97,(0.97*'Dist. de l''état nutritionnel'!H$14/(1-0.97*'Dist. de l''état nutritionnel'!H$14))
/ ('Dist. de l''état nutritionnel'!H$14/(1-'Dist. de l''état nutritionnel'!H$14)))</f>
        <v>0.94456660322622354</v>
      </c>
      <c r="I65" s="104">
        <f>IF(ISBLANK('Dist. de l''état nutritionnel'!I$14),0.97,(0.97*'Dist. de l''état nutritionnel'!I$14/(1-0.97*'Dist. de l''état nutritionnel'!I$14))
/ ('Dist. de l''état nutritionnel'!I$14/(1-'Dist. de l''état nutritionnel'!I$14)))</f>
        <v>0.94703483342455097</v>
      </c>
      <c r="J65" s="104">
        <f>IF(ISBLANK('Dist. de l''état nutritionnel'!J$14),0.97,(0.97*'Dist. de l''état nutritionnel'!J$14/(1-0.97*'Dist. de l''état nutritionnel'!J$14))
/ ('Dist. de l''état nutritionnel'!J$14/(1-'Dist. de l''état nutritionnel'!J$14)))</f>
        <v>0.94827497025810792</v>
      </c>
      <c r="K65" s="104">
        <f>IF(ISBLANK('Dist. de l''état nutritionnel'!K$14),0.97,(0.97*'Dist. de l''état nutritionnel'!K$14/(1-0.97*'Dist. de l''état nutritionnel'!K$14))
/ ('Dist. de l''état nutritionnel'!K$14/(1-'Dist. de l''état nutritionnel'!K$14)))</f>
        <v>0.94748450792983951</v>
      </c>
      <c r="L65" s="104">
        <f>IF(ISBLANK('Dist. de l''état nutritionnel'!L$14),0.97,(0.97*'Dist. de l''état nutritionnel'!L$14/(1-0.97*'Dist. de l''état nutritionnel'!L$14))
/ ('Dist. de l''état nutritionnel'!L$14/(1-'Dist. de l''état nutritionnel'!L$14)))</f>
        <v>0.94456660322622354</v>
      </c>
      <c r="M65" s="104">
        <f>IF(ISBLANK('Dist. de l''état nutritionnel'!M$14),0.97,(0.97*'Dist. de l''état nutritionnel'!M$14/(1-0.97*'Dist. de l''état nutritionnel'!M$14))
/ ('Dist. de l''état nutritionnel'!M$14/(1-'Dist. de l''état nutritionnel'!M$14)))</f>
        <v>0.94703483342455097</v>
      </c>
      <c r="N65" s="104">
        <f>IF(ISBLANK('Dist. de l''état nutritionnel'!N$14),0.97,(0.97*'Dist. de l''état nutritionnel'!N$14/(1-0.97*'Dist. de l''état nutritionnel'!N$14))
/ ('Dist. de l''état nutritionnel'!N$14/(1-'Dist. de l''état nutritionnel'!N$14)))</f>
        <v>0.94827497025810792</v>
      </c>
      <c r="O65" s="104">
        <f>IF(ISBLANK('Dist. de l''état nutritionnel'!O$14),0.97,(0.97*'Dist. de l''état nutritionnel'!O$14/(1-0.97*'Dist. de l''état nutritionnel'!O$14))
/ ('Dist. de l''état nutritionnel'!O$14/(1-'Dist. de l''état nutritionnel'!O$14)))</f>
        <v>0.94748450792983951</v>
      </c>
    </row>
    <row r="66" spans="2:15" x14ac:dyDescent="0.25">
      <c r="B66" s="72" t="s">
        <v>175</v>
      </c>
      <c r="C66" s="104">
        <f t="shared" si="7"/>
        <v>1</v>
      </c>
      <c r="D66" s="104">
        <f t="shared" si="7"/>
        <v>1</v>
      </c>
      <c r="E66" s="104">
        <f t="shared" si="7"/>
        <v>1</v>
      </c>
      <c r="F66" s="104">
        <f t="shared" si="7"/>
        <v>1</v>
      </c>
      <c r="G66" s="104">
        <f t="shared" si="7"/>
        <v>1</v>
      </c>
      <c r="H66" s="104">
        <f t="shared" si="7"/>
        <v>1</v>
      </c>
      <c r="I66" s="104">
        <f t="shared" si="7"/>
        <v>1</v>
      </c>
      <c r="J66" s="104">
        <f t="shared" si="7"/>
        <v>1</v>
      </c>
      <c r="K66" s="104">
        <f t="shared" si="7"/>
        <v>1</v>
      </c>
      <c r="L66" s="104">
        <f t="shared" si="7"/>
        <v>1</v>
      </c>
      <c r="M66" s="104">
        <f t="shared" si="7"/>
        <v>1</v>
      </c>
      <c r="N66" s="104">
        <f t="shared" si="7"/>
        <v>1</v>
      </c>
      <c r="O66" s="104">
        <f t="shared" si="7"/>
        <v>1</v>
      </c>
    </row>
    <row r="67" spans="2:15" x14ac:dyDescent="0.25">
      <c r="B67" s="72" t="s">
        <v>183</v>
      </c>
      <c r="C67" s="104">
        <f t="shared" si="7"/>
        <v>1</v>
      </c>
      <c r="D67" s="104">
        <f t="shared" si="7"/>
        <v>1</v>
      </c>
      <c r="E67" s="104">
        <f>IF(ISBLANK('Dist. de l''état nutritionnel'!E$14),0.92,(0.92*'Dist. de l''état nutritionnel'!E$14/(1-0.92*'Dist. de l''état nutritionnel'!E$14))
/ ('Dist. de l''état nutritionnel'!E$14/(1-'Dist. de l''état nutritionnel'!E$14)))</f>
        <v>0.71578797783146231</v>
      </c>
      <c r="F67" s="104">
        <f>IF(ISBLANK('Dist. de l''état nutritionnel'!F$14),0.92,(0.92*'Dist. de l''état nutritionnel'!F$14/(1-0.92*'Dist. de l''état nutritionnel'!F$14))
/ ('Dist. de l''état nutritionnel'!F$14/(1-'Dist. de l''état nutritionnel'!F$14)))</f>
        <v>0.75673538891929704</v>
      </c>
      <c r="G67" s="104">
        <f>IF(ISBLANK('Dist. de l''état nutritionnel'!G$14),0.92,(0.92*'Dist. de l''état nutritionnel'!G$14/(1-0.92*'Dist. de l''état nutritionnel'!G$14))
/ ('Dist. de l''état nutritionnel'!G$14/(1-'Dist. de l''état nutritionnel'!G$14)))</f>
        <v>0.85586278136786231</v>
      </c>
      <c r="H67" s="104">
        <f>IF(ISBLANK('Dist. de l''état nutritionnel'!H$14),0.92,(0.92*'Dist. de l''état nutritionnel'!H$14/(1-0.92*'Dist. de l''état nutritionnel'!H$14))
/ ('Dist. de l''état nutritionnel'!H$14/(1-'Dist. de l''état nutritionnel'!H$14)))</f>
        <v>0.85836697117767868</v>
      </c>
      <c r="I67" s="104">
        <f>IF(ISBLANK('Dist. de l''état nutritionnel'!I$14),0.92,(0.92*'Dist. de l''état nutritionnel'!I$14/(1-0.92*'Dist. de l''état nutritionnel'!I$14))
/ ('Dist. de l''état nutritionnel'!I$14/(1-'Dist. de l''état nutritionnel'!I$14)))</f>
        <v>0.86412120388613367</v>
      </c>
      <c r="J67" s="104">
        <f>IF(ISBLANK('Dist. de l''état nutritionnel'!J$14),0.92,(0.92*'Dist. de l''état nutritionnel'!J$14/(1-0.92*'Dist. de l''état nutritionnel'!J$14))
/ ('Dist. de l''état nutritionnel'!J$14/(1-'Dist. de l''état nutritionnel'!J$14)))</f>
        <v>0.86703011767834581</v>
      </c>
      <c r="K67" s="104">
        <f>IF(ISBLANK('Dist. de l''état nutritionnel'!K$14),0.92,(0.92*'Dist. de l''état nutritionnel'!K$14/(1-0.92*'Dist. de l''état nutritionnel'!K$14))
/ ('Dist. de l''état nutritionnel'!K$14/(1-'Dist. de l''état nutritionnel'!K$14)))</f>
        <v>0.86517459889443182</v>
      </c>
      <c r="L67" s="104">
        <f>IF(ISBLANK('Dist. de l''état nutritionnel'!L$14),0.92,(0.92*'Dist. de l''état nutritionnel'!L$14/(1-0.92*'Dist. de l''état nutritionnel'!L$14))
/ ('Dist. de l''état nutritionnel'!L$14/(1-'Dist. de l''état nutritionnel'!L$14)))</f>
        <v>0.85836697117767868</v>
      </c>
      <c r="M67" s="104">
        <f>IF(ISBLANK('Dist. de l''état nutritionnel'!M$14),0.92,(0.92*'Dist. de l''état nutritionnel'!M$14/(1-0.92*'Dist. de l''état nutritionnel'!M$14))
/ ('Dist. de l''état nutritionnel'!M$14/(1-'Dist. de l''état nutritionnel'!M$14)))</f>
        <v>0.86412120388613367</v>
      </c>
      <c r="N67" s="104">
        <f>IF(ISBLANK('Dist. de l''état nutritionnel'!N$14),0.92,(0.92*'Dist. de l''état nutritionnel'!N$14/(1-0.92*'Dist. de l''état nutritionnel'!N$14))
/ ('Dist. de l''état nutritionnel'!N$14/(1-'Dist. de l''état nutritionnel'!N$14)))</f>
        <v>0.86703011767834581</v>
      </c>
      <c r="O67" s="104">
        <f>IF(ISBLANK('Dist. de l''état nutritionnel'!O$14),0.92,(0.92*'Dist. de l''état nutritionnel'!O$14/(1-0.92*'Dist. de l''état nutritionnel'!O$14))
/ ('Dist. de l''état nutritionnel'!O$14/(1-'Dist. de l''état nutritionnel'!O$14)))</f>
        <v>0.86517459889443182</v>
      </c>
    </row>
  </sheetData>
  <sheetProtection algorithmName="SHA-512" hashValue="LBM48lbhOs4TsmlXZlgdIbkALSX+0knLq7N7+APdrdsItDAOf6PWCdM1VxxTEFtva2FdlZLl88Y4wpIKtWgOUw==" saltValue="xVYvQ08tr/pbpdLfEIY5i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17" sqref="C17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ht="13" x14ac:dyDescent="0.3">
      <c r="A2" s="29" t="s">
        <v>325</v>
      </c>
    </row>
    <row r="3" spans="1:7" x14ac:dyDescent="0.25">
      <c r="B3" s="45" t="s">
        <v>161</v>
      </c>
      <c r="C3" s="104">
        <v>1</v>
      </c>
      <c r="D3" s="104">
        <f>IF(ISBLANK('Dist. de l''état nutritionnel'!D$11),0.86,(0.86*'Dist. de l''état nutritionnel'!D$11/(1-0.86*'Dist. de l''état nutritionnel'!D$11))
/ ('Dist. de l''état nutritionnel'!D$11/(1-'Dist. de l''état nutritionnel'!D$11)))</f>
        <v>0.85501242750621365</v>
      </c>
      <c r="E3" s="104">
        <f>IF(ISBLANK('Dist. de l''état nutritionnel'!E$11),0.86,(0.86*'Dist. de l''état nutritionnel'!E$11/(1-0.86*'Dist. de l''état nutritionnel'!E$11))
/ ('Dist. de l''état nutritionnel'!E$11/(1-'Dist. de l''état nutritionnel'!E$11)))</f>
        <v>0.85808073922946126</v>
      </c>
      <c r="F3" s="104">
        <f>IF(ISBLANK('Dist. de l''état nutritionnel'!F$11),0.86,(0.86*'Dist. de l''état nutritionnel'!F$11/(1-0.86*'Dist. de l''état nutritionnel'!F$11))
/ ('Dist. de l''état nutritionnel'!F$11/(1-'Dist. de l''état nutritionnel'!F$11)))</f>
        <v>0.85877386651825993</v>
      </c>
      <c r="G3" s="104">
        <f>IF(ISBLANK('Dist. de l''état nutritionnel'!G$11),0.86,(0.86*'Dist. de l''état nutritionnel'!G$11/(1-0.86*'Dist. de l''état nutritionnel'!G$11))
/ ('Dist. de l''état nutritionnel'!G$11/(1-'Dist. de l''état nutritionnel'!G$11)))</f>
        <v>0.85911132126749401</v>
      </c>
    </row>
    <row r="4" spans="1:7" ht="13" x14ac:dyDescent="0.3">
      <c r="A4" s="29" t="s">
        <v>326</v>
      </c>
      <c r="B4" s="45"/>
      <c r="C4" s="97"/>
      <c r="D4" s="97"/>
      <c r="E4" s="97"/>
      <c r="F4" s="97"/>
      <c r="G4" s="97"/>
    </row>
    <row r="5" spans="1:7" x14ac:dyDescent="0.25">
      <c r="B5" s="72" t="s">
        <v>165</v>
      </c>
      <c r="C5" s="104">
        <v>1</v>
      </c>
      <c r="D5" s="104">
        <f>IF(ISBLANK('Dist. de l''état nutritionnel'!D$10),0.86,(0.86*'Dist. de l''état nutritionnel'!D$10/(1-0.86*'Dist. de l''état nutritionnel'!D$10))
/ ('Dist. de l''état nutritionnel'!D$10/(1-'Dist. de l''état nutritionnel'!D$10)))</f>
        <v>0.85318176097990694</v>
      </c>
      <c r="E5" s="104">
        <f>IF(ISBLANK('Dist. de l''état nutritionnel'!E$10),0.86,(0.86*'Dist. de l''état nutritionnel'!E$10/(1-0.86*'Dist. de l''état nutritionnel'!E$10))
/ ('Dist. de l''état nutritionnel'!E$10/(1-'Dist. de l''état nutritionnel'!E$10)))</f>
        <v>0.85317877313988577</v>
      </c>
      <c r="F5" s="104">
        <f>IF(ISBLANK('Dist. de l''état nutritionnel'!F$10),0.86,(0.86*'Dist. de l''état nutritionnel'!F$10/(1-0.86*'Dist. de l''état nutritionnel'!F$10))
/ ('Dist. de l''état nutritionnel'!F$10/(1-'Dist. de l''état nutritionnel'!F$10)))</f>
        <v>0.8546826900993596</v>
      </c>
      <c r="G5" s="104">
        <f>IF(ISBLANK('Dist. de l''état nutritionnel'!G$10),0.86,(0.86*'Dist. de l''état nutritionnel'!G$10/(1-0.86*'Dist. de l''état nutritionnel'!G$10))
/ ('Dist. de l''état nutritionnel'!G$10/(1-'Dist. de l''état nutritionnel'!G$10)))</f>
        <v>0.85725874437876104</v>
      </c>
    </row>
    <row r="7" spans="1:7" s="106" customFormat="1" ht="13" x14ac:dyDescent="0.3">
      <c r="A7" s="106" t="s">
        <v>331</v>
      </c>
    </row>
    <row r="8" spans="1:7" ht="13" x14ac:dyDescent="0.3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ht="13" x14ac:dyDescent="0.3">
      <c r="A9" s="29" t="s">
        <v>327</v>
      </c>
    </row>
    <row r="10" spans="1:7" x14ac:dyDescent="0.25">
      <c r="B10" s="45" t="s">
        <v>161</v>
      </c>
      <c r="C10" s="104">
        <f>C3*0.9</f>
        <v>0.9</v>
      </c>
      <c r="D10" s="104">
        <f t="shared" ref="D10:G10" si="0">D3*0.9</f>
        <v>0.76951118475559233</v>
      </c>
      <c r="E10" s="104">
        <f t="shared" si="0"/>
        <v>0.77227266530651517</v>
      </c>
      <c r="F10" s="104">
        <f t="shared" si="0"/>
        <v>0.77289647986643395</v>
      </c>
      <c r="G10" s="104">
        <f t="shared" si="0"/>
        <v>0.77320018914074462</v>
      </c>
    </row>
    <row r="11" spans="1:7" ht="13" x14ac:dyDescent="0.3">
      <c r="A11" s="29" t="s">
        <v>328</v>
      </c>
      <c r="B11" s="45"/>
      <c r="C11" s="97"/>
      <c r="D11" s="97"/>
      <c r="E11" s="97"/>
      <c r="F11" s="97"/>
      <c r="G11" s="97"/>
    </row>
    <row r="12" spans="1:7" x14ac:dyDescent="0.25">
      <c r="B12" s="72" t="s">
        <v>165</v>
      </c>
      <c r="C12" s="104">
        <f>C5*0.9</f>
        <v>0.9</v>
      </c>
      <c r="D12" s="104">
        <f t="shared" ref="D12:G12" si="1">D5*0.9</f>
        <v>0.76786358488191631</v>
      </c>
      <c r="E12" s="104">
        <f t="shared" si="1"/>
        <v>0.76786089582589723</v>
      </c>
      <c r="F12" s="104">
        <f t="shared" si="1"/>
        <v>0.76921442108942362</v>
      </c>
      <c r="G12" s="104">
        <f t="shared" si="1"/>
        <v>0.77153286994088499</v>
      </c>
    </row>
    <row r="14" spans="1:7" s="106" customFormat="1" ht="13" x14ac:dyDescent="0.3">
      <c r="A14" s="106" t="s">
        <v>332</v>
      </c>
    </row>
    <row r="15" spans="1:7" ht="13" x14ac:dyDescent="0.3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ht="13" x14ac:dyDescent="0.3">
      <c r="A16" s="29" t="s">
        <v>329</v>
      </c>
    </row>
    <row r="17" spans="1:7" x14ac:dyDescent="0.25">
      <c r="B17" s="45" t="s">
        <v>161</v>
      </c>
      <c r="C17" s="104">
        <f>C3*1.05</f>
        <v>1.05</v>
      </c>
      <c r="D17" s="104">
        <f t="shared" ref="D17:G17" si="2">D3*1.05</f>
        <v>0.89776304888152436</v>
      </c>
      <c r="E17" s="104">
        <f t="shared" si="2"/>
        <v>0.90098477619093431</v>
      </c>
      <c r="F17" s="104">
        <f t="shared" si="2"/>
        <v>0.90171255984417298</v>
      </c>
      <c r="G17" s="104">
        <f t="shared" si="2"/>
        <v>0.90206688733086871</v>
      </c>
    </row>
    <row r="18" spans="1:7" ht="13" x14ac:dyDescent="0.3">
      <c r="A18" s="29" t="s">
        <v>330</v>
      </c>
      <c r="B18" s="45"/>
      <c r="C18" s="97"/>
      <c r="D18" s="97"/>
      <c r="E18" s="97"/>
      <c r="F18" s="97"/>
      <c r="G18" s="97"/>
    </row>
    <row r="19" spans="1:7" x14ac:dyDescent="0.25">
      <c r="B19" s="72" t="s">
        <v>165</v>
      </c>
      <c r="C19" s="104">
        <f>C5*1.05</f>
        <v>1.05</v>
      </c>
      <c r="D19" s="104">
        <f t="shared" ref="D19:G19" si="3">D5*1.05</f>
        <v>0.89584084902890238</v>
      </c>
      <c r="E19" s="104">
        <f t="shared" si="3"/>
        <v>0.8958377117968801</v>
      </c>
      <c r="F19" s="104">
        <f t="shared" si="3"/>
        <v>0.89741682460432759</v>
      </c>
      <c r="G19" s="104">
        <f t="shared" si="3"/>
        <v>0.90012168159769912</v>
      </c>
    </row>
  </sheetData>
  <sheetProtection algorithmName="SHA-512" hashValue="sh8TCIhTYfIrbafuCj7I4sHKA7qkQa/P7YxTBNmNQBvaSecaPxVjbFDGipMuhAkbTcTiTvny81uDlylLm6pbpg==" saltValue="iMY12d50LJGFi4HFp9Vr0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3" zoomScale="70" zoomScaleNormal="70" workbookViewId="0">
      <selection activeCell="G14" sqref="G14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160</v>
      </c>
      <c r="B1" s="29" t="s">
        <v>333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5">
      <c r="A2" s="39" t="s">
        <v>193</v>
      </c>
      <c r="B2" s="39" t="s">
        <v>87</v>
      </c>
      <c r="C2" s="39" t="s">
        <v>334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335</v>
      </c>
      <c r="D3" s="104">
        <v>0</v>
      </c>
      <c r="E3" s="104">
        <v>0</v>
      </c>
      <c r="F3" s="104">
        <v>0.88</v>
      </c>
      <c r="G3" s="104">
        <v>0.88</v>
      </c>
      <c r="H3" s="104">
        <v>0.88</v>
      </c>
    </row>
    <row r="4" spans="1:8" x14ac:dyDescent="0.25">
      <c r="C4" s="39" t="s">
        <v>336</v>
      </c>
      <c r="D4" s="104">
        <v>0</v>
      </c>
      <c r="E4" s="104">
        <v>0</v>
      </c>
      <c r="F4" s="104">
        <v>0.85</v>
      </c>
      <c r="G4" s="104">
        <v>0.85</v>
      </c>
      <c r="H4" s="104">
        <v>0.85</v>
      </c>
    </row>
    <row r="5" spans="1:8" x14ac:dyDescent="0.25">
      <c r="A5" s="39" t="s">
        <v>192</v>
      </c>
      <c r="B5" s="39" t="s">
        <v>208</v>
      </c>
      <c r="C5" s="39" t="s">
        <v>334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336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209</v>
      </c>
      <c r="C7" s="39" t="s">
        <v>334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336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185</v>
      </c>
      <c r="B9" s="39" t="s">
        <v>208</v>
      </c>
      <c r="C9" s="39" t="s">
        <v>334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336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209</v>
      </c>
      <c r="C11" s="39" t="s">
        <v>334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336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205</v>
      </c>
      <c r="B13" s="39" t="s">
        <v>208</v>
      </c>
      <c r="C13" s="39" t="s">
        <v>334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336</v>
      </c>
      <c r="D14" s="104">
        <v>0</v>
      </c>
      <c r="E14" s="104">
        <v>0</v>
      </c>
      <c r="F14" s="104">
        <v>0.69</v>
      </c>
      <c r="G14" s="104">
        <v>0.69</v>
      </c>
      <c r="H14" s="104">
        <v>0</v>
      </c>
    </row>
    <row r="15" spans="1:8" x14ac:dyDescent="0.25">
      <c r="B15" s="39" t="s">
        <v>209</v>
      </c>
      <c r="C15" s="39" t="s">
        <v>334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336</v>
      </c>
      <c r="D16" s="104">
        <v>0</v>
      </c>
      <c r="E16" s="104">
        <v>0</v>
      </c>
      <c r="F16" s="104">
        <v>0.86</v>
      </c>
      <c r="G16" s="104">
        <v>0.86</v>
      </c>
      <c r="H16" s="104">
        <v>0</v>
      </c>
    </row>
    <row r="17" spans="1:8" x14ac:dyDescent="0.25">
      <c r="A17" s="39" t="s">
        <v>170</v>
      </c>
      <c r="B17" s="39" t="s">
        <v>208</v>
      </c>
      <c r="C17" s="39" t="s">
        <v>334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336</v>
      </c>
      <c r="D18" s="104">
        <v>0</v>
      </c>
      <c r="E18" s="104">
        <v>0</v>
      </c>
      <c r="F18" s="104">
        <v>0.32</v>
      </c>
      <c r="G18" s="104">
        <v>0.32</v>
      </c>
      <c r="H18" s="104">
        <v>0.32</v>
      </c>
    </row>
    <row r="19" spans="1:8" x14ac:dyDescent="0.25">
      <c r="B19" s="39" t="s">
        <v>209</v>
      </c>
      <c r="C19" s="39" t="s">
        <v>334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336</v>
      </c>
      <c r="D20" s="104">
        <v>0</v>
      </c>
      <c r="E20" s="104">
        <v>0</v>
      </c>
      <c r="F20" s="104">
        <v>0.4</v>
      </c>
      <c r="G20" s="104">
        <v>0.4</v>
      </c>
      <c r="H20" s="104">
        <v>0.4</v>
      </c>
    </row>
    <row r="21" spans="1:8" x14ac:dyDescent="0.25">
      <c r="A21" s="39" t="s">
        <v>175</v>
      </c>
      <c r="B21" s="39" t="s">
        <v>84</v>
      </c>
      <c r="C21" s="39" t="s">
        <v>334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335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173</v>
      </c>
      <c r="B23" s="39" t="s">
        <v>84</v>
      </c>
      <c r="C23" s="39" t="s">
        <v>334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335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174</v>
      </c>
      <c r="B25" s="39" t="s">
        <v>84</v>
      </c>
      <c r="C25" s="39" t="s">
        <v>334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335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197</v>
      </c>
      <c r="B27" s="39" t="s">
        <v>87</v>
      </c>
      <c r="C27" s="39" t="s">
        <v>334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335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336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198</v>
      </c>
      <c r="B30" s="39" t="s">
        <v>87</v>
      </c>
      <c r="C30" s="39" t="s">
        <v>334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335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336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196</v>
      </c>
      <c r="B33" s="39" t="s">
        <v>87</v>
      </c>
      <c r="C33" s="39" t="s">
        <v>334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335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336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195</v>
      </c>
      <c r="B36" s="39" t="s">
        <v>87</v>
      </c>
      <c r="C36" s="39" t="s">
        <v>334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335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336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194</v>
      </c>
      <c r="B39" s="39" t="s">
        <v>87</v>
      </c>
      <c r="C39" s="39" t="s">
        <v>334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335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336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200</v>
      </c>
      <c r="B42" s="39" t="s">
        <v>87</v>
      </c>
      <c r="C42" s="39" t="s">
        <v>334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335</v>
      </c>
      <c r="D43" s="104">
        <v>0.95</v>
      </c>
      <c r="E43" s="104">
        <v>0.95</v>
      </c>
      <c r="F43" s="104">
        <v>0.95</v>
      </c>
      <c r="G43" s="104">
        <v>0.95</v>
      </c>
      <c r="H43" s="104">
        <v>0.95</v>
      </c>
    </row>
    <row r="44" spans="1:8" x14ac:dyDescent="0.25">
      <c r="C44" s="39" t="s">
        <v>336</v>
      </c>
      <c r="D44" s="104">
        <v>0.91</v>
      </c>
      <c r="E44" s="104">
        <v>0.91</v>
      </c>
      <c r="F44" s="104">
        <v>0.91</v>
      </c>
      <c r="G44" s="104">
        <v>0.91</v>
      </c>
      <c r="H44" s="104">
        <v>0.91</v>
      </c>
    </row>
    <row r="45" spans="1:8" x14ac:dyDescent="0.25">
      <c r="B45" s="39" t="s">
        <v>88</v>
      </c>
      <c r="C45" s="39" t="s">
        <v>334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335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336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191</v>
      </c>
      <c r="B48" s="39" t="s">
        <v>87</v>
      </c>
      <c r="C48" s="39" t="s">
        <v>334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335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199</v>
      </c>
      <c r="B50" s="39" t="s">
        <v>87</v>
      </c>
      <c r="C50" s="39" t="s">
        <v>334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335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184</v>
      </c>
      <c r="B52" s="39" t="s">
        <v>82</v>
      </c>
      <c r="C52" s="39" t="s">
        <v>334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335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331</v>
      </c>
      <c r="B55" s="111"/>
      <c r="C55" s="111"/>
    </row>
    <row r="56" spans="1:8" ht="13" x14ac:dyDescent="0.3">
      <c r="A56" s="29" t="s">
        <v>160</v>
      </c>
      <c r="B56" s="29" t="s">
        <v>333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5">
      <c r="A57" s="39" t="s">
        <v>193</v>
      </c>
      <c r="B57" s="39" t="s">
        <v>87</v>
      </c>
      <c r="C57" s="39" t="s">
        <v>334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335</v>
      </c>
      <c r="D58" s="104">
        <f t="shared" ref="D58:H73" si="1">IF($C3="Affected fraction",D3,IF(D3=1,1,D3*0.9))</f>
        <v>0</v>
      </c>
      <c r="E58" s="104">
        <f t="shared" si="1"/>
        <v>0</v>
      </c>
      <c r="F58" s="104">
        <v>0.79</v>
      </c>
      <c r="G58" s="104">
        <v>0.79</v>
      </c>
      <c r="H58" s="104">
        <v>0.79</v>
      </c>
    </row>
    <row r="59" spans="1:8" x14ac:dyDescent="0.25">
      <c r="C59" s="39" t="s">
        <v>336</v>
      </c>
      <c r="D59" s="104">
        <f t="shared" si="1"/>
        <v>0</v>
      </c>
      <c r="E59" s="104">
        <f t="shared" si="1"/>
        <v>0</v>
      </c>
      <c r="F59" s="104">
        <v>0.82</v>
      </c>
      <c r="G59" s="104">
        <v>0.82</v>
      </c>
      <c r="H59" s="104">
        <v>0.82</v>
      </c>
    </row>
    <row r="60" spans="1:8" x14ac:dyDescent="0.25">
      <c r="A60" s="39" t="s">
        <v>192</v>
      </c>
      <c r="B60" s="39" t="s">
        <v>208</v>
      </c>
      <c r="C60" s="39" t="s">
        <v>334</v>
      </c>
      <c r="D60" s="104">
        <f t="shared" si="1"/>
        <v>0</v>
      </c>
      <c r="E60" s="104">
        <f t="shared" si="1"/>
        <v>0</v>
      </c>
      <c r="F60" s="104">
        <f t="shared" si="1"/>
        <v>1</v>
      </c>
      <c r="G60" s="104">
        <f t="shared" si="1"/>
        <v>1</v>
      </c>
      <c r="H60" s="104">
        <f t="shared" si="1"/>
        <v>0</v>
      </c>
    </row>
    <row r="61" spans="1:8" x14ac:dyDescent="0.25">
      <c r="C61" s="39" t="s">
        <v>336</v>
      </c>
      <c r="D61" s="104">
        <f t="shared" si="1"/>
        <v>0</v>
      </c>
      <c r="E61" s="104">
        <f t="shared" si="1"/>
        <v>0</v>
      </c>
      <c r="F61" s="104">
        <f t="shared" si="1"/>
        <v>0</v>
      </c>
      <c r="G61" s="104">
        <f t="shared" si="1"/>
        <v>0</v>
      </c>
      <c r="H61" s="104">
        <f t="shared" si="1"/>
        <v>0</v>
      </c>
    </row>
    <row r="62" spans="1:8" x14ac:dyDescent="0.25">
      <c r="B62" s="39" t="s">
        <v>209</v>
      </c>
      <c r="C62" s="39" t="s">
        <v>334</v>
      </c>
      <c r="D62" s="104">
        <f t="shared" si="1"/>
        <v>0</v>
      </c>
      <c r="E62" s="104">
        <f t="shared" si="1"/>
        <v>0</v>
      </c>
      <c r="F62" s="104">
        <f t="shared" si="1"/>
        <v>1</v>
      </c>
      <c r="G62" s="104">
        <f t="shared" si="1"/>
        <v>1</v>
      </c>
      <c r="H62" s="104">
        <f t="shared" si="1"/>
        <v>0</v>
      </c>
    </row>
    <row r="63" spans="1:8" x14ac:dyDescent="0.25">
      <c r="C63" s="39" t="s">
        <v>336</v>
      </c>
      <c r="D63" s="104">
        <f t="shared" si="1"/>
        <v>0</v>
      </c>
      <c r="E63" s="104">
        <f t="shared" si="1"/>
        <v>0</v>
      </c>
      <c r="F63" s="104">
        <f t="shared" si="1"/>
        <v>0</v>
      </c>
      <c r="G63" s="104">
        <f t="shared" si="1"/>
        <v>0</v>
      </c>
      <c r="H63" s="104">
        <f t="shared" si="1"/>
        <v>0</v>
      </c>
    </row>
    <row r="64" spans="1:8" x14ac:dyDescent="0.25">
      <c r="A64" s="39" t="s">
        <v>185</v>
      </c>
      <c r="B64" s="39" t="s">
        <v>208</v>
      </c>
      <c r="C64" s="39" t="s">
        <v>334</v>
      </c>
      <c r="D64" s="104">
        <f t="shared" si="1"/>
        <v>0</v>
      </c>
      <c r="E64" s="104">
        <f t="shared" si="1"/>
        <v>0</v>
      </c>
      <c r="F64" s="104">
        <f t="shared" si="1"/>
        <v>1</v>
      </c>
      <c r="G64" s="104">
        <f t="shared" si="1"/>
        <v>1</v>
      </c>
      <c r="H64" s="104">
        <f t="shared" si="1"/>
        <v>0</v>
      </c>
    </row>
    <row r="65" spans="1:8" x14ac:dyDescent="0.25">
      <c r="C65" s="39" t="s">
        <v>336</v>
      </c>
      <c r="D65" s="104">
        <f t="shared" si="1"/>
        <v>0</v>
      </c>
      <c r="E65" s="104">
        <f t="shared" si="1"/>
        <v>0</v>
      </c>
      <c r="F65" s="104">
        <f t="shared" si="1"/>
        <v>0</v>
      </c>
      <c r="G65" s="104">
        <f t="shared" si="1"/>
        <v>0</v>
      </c>
      <c r="H65" s="104">
        <f t="shared" si="1"/>
        <v>0</v>
      </c>
    </row>
    <row r="66" spans="1:8" x14ac:dyDescent="0.25">
      <c r="B66" s="39" t="s">
        <v>209</v>
      </c>
      <c r="C66" s="39" t="s">
        <v>334</v>
      </c>
      <c r="D66" s="104">
        <f t="shared" si="1"/>
        <v>0</v>
      </c>
      <c r="E66" s="104">
        <f t="shared" si="1"/>
        <v>0</v>
      </c>
      <c r="F66" s="104">
        <f t="shared" si="1"/>
        <v>1</v>
      </c>
      <c r="G66" s="104">
        <f t="shared" si="1"/>
        <v>1</v>
      </c>
      <c r="H66" s="104">
        <f t="shared" si="1"/>
        <v>0</v>
      </c>
    </row>
    <row r="67" spans="1:8" x14ac:dyDescent="0.25">
      <c r="C67" s="39" t="s">
        <v>336</v>
      </c>
      <c r="D67" s="104">
        <f t="shared" si="1"/>
        <v>0</v>
      </c>
      <c r="E67" s="104">
        <f t="shared" si="1"/>
        <v>0</v>
      </c>
      <c r="F67" s="104">
        <f t="shared" si="1"/>
        <v>0</v>
      </c>
      <c r="G67" s="104">
        <f t="shared" si="1"/>
        <v>0</v>
      </c>
      <c r="H67" s="104">
        <f t="shared" si="1"/>
        <v>0</v>
      </c>
    </row>
    <row r="68" spans="1:8" x14ac:dyDescent="0.25">
      <c r="A68" s="39" t="s">
        <v>205</v>
      </c>
      <c r="B68" s="39" t="s">
        <v>208</v>
      </c>
      <c r="C68" s="39" t="s">
        <v>334</v>
      </c>
      <c r="D68" s="104">
        <f t="shared" si="1"/>
        <v>0</v>
      </c>
      <c r="E68" s="104">
        <f t="shared" si="1"/>
        <v>0</v>
      </c>
      <c r="F68" s="104">
        <f t="shared" si="1"/>
        <v>1</v>
      </c>
      <c r="G68" s="104">
        <f t="shared" si="1"/>
        <v>1</v>
      </c>
      <c r="H68" s="104">
        <f t="shared" si="1"/>
        <v>0</v>
      </c>
    </row>
    <row r="69" spans="1:8" x14ac:dyDescent="0.25">
      <c r="C69" s="39" t="s">
        <v>336</v>
      </c>
      <c r="D69" s="104">
        <f t="shared" si="1"/>
        <v>0</v>
      </c>
      <c r="E69" s="104">
        <f>IF($C14="Affected fraction",E14,IF(E14=1,1,E14*0.9))</f>
        <v>0</v>
      </c>
      <c r="F69" s="104">
        <v>0.55000000000000004</v>
      </c>
      <c r="G69" s="104">
        <v>0.55000000000000004</v>
      </c>
      <c r="H69" s="104">
        <f t="shared" si="1"/>
        <v>0</v>
      </c>
    </row>
    <row r="70" spans="1:8" x14ac:dyDescent="0.25">
      <c r="B70" s="39" t="s">
        <v>209</v>
      </c>
      <c r="C70" s="39" t="s">
        <v>334</v>
      </c>
      <c r="D70" s="104">
        <f t="shared" si="1"/>
        <v>0</v>
      </c>
      <c r="E70" s="104">
        <f t="shared" si="1"/>
        <v>0</v>
      </c>
      <c r="F70" s="104">
        <f t="shared" si="1"/>
        <v>1</v>
      </c>
      <c r="G70" s="104">
        <f t="shared" si="1"/>
        <v>1</v>
      </c>
      <c r="H70" s="104">
        <f t="shared" si="1"/>
        <v>0</v>
      </c>
    </row>
    <row r="71" spans="1:8" x14ac:dyDescent="0.25">
      <c r="C71" s="39" t="s">
        <v>336</v>
      </c>
      <c r="D71" s="104">
        <f t="shared" si="1"/>
        <v>0</v>
      </c>
      <c r="E71" s="104">
        <f t="shared" si="1"/>
        <v>0</v>
      </c>
      <c r="F71" s="104">
        <v>0.8</v>
      </c>
      <c r="G71" s="104">
        <v>0.8</v>
      </c>
      <c r="H71" s="104">
        <f t="shared" si="1"/>
        <v>0</v>
      </c>
    </row>
    <row r="72" spans="1:8" x14ac:dyDescent="0.25">
      <c r="A72" s="39" t="s">
        <v>170</v>
      </c>
      <c r="B72" s="39" t="s">
        <v>208</v>
      </c>
      <c r="C72" s="39" t="s">
        <v>334</v>
      </c>
      <c r="D72" s="104">
        <f t="shared" si="1"/>
        <v>0</v>
      </c>
      <c r="E72" s="104">
        <f t="shared" si="1"/>
        <v>0</v>
      </c>
      <c r="F72" s="104">
        <f t="shared" si="1"/>
        <v>1</v>
      </c>
      <c r="G72" s="104">
        <f t="shared" si="1"/>
        <v>1</v>
      </c>
      <c r="H72" s="104">
        <f t="shared" si="1"/>
        <v>1</v>
      </c>
    </row>
    <row r="73" spans="1:8" x14ac:dyDescent="0.25">
      <c r="C73" s="39" t="s">
        <v>336</v>
      </c>
      <c r="D73" s="104">
        <f t="shared" si="1"/>
        <v>0</v>
      </c>
      <c r="E73" s="104">
        <f t="shared" si="1"/>
        <v>0</v>
      </c>
      <c r="F73" s="104">
        <f t="shared" si="1"/>
        <v>0.28800000000000003</v>
      </c>
      <c r="G73" s="104">
        <f t="shared" si="1"/>
        <v>0.28800000000000003</v>
      </c>
      <c r="H73" s="104">
        <f t="shared" si="1"/>
        <v>0.28800000000000003</v>
      </c>
    </row>
    <row r="74" spans="1:8" x14ac:dyDescent="0.25">
      <c r="B74" s="39" t="s">
        <v>209</v>
      </c>
      <c r="C74" s="39" t="s">
        <v>334</v>
      </c>
      <c r="D74" s="104">
        <f t="shared" ref="D74:H89" si="2">IF($C19="Affected fraction",D19,IF(D19=1,1,D19*0.9))</f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336</v>
      </c>
      <c r="D75" s="104">
        <f t="shared" si="2"/>
        <v>0</v>
      </c>
      <c r="E75" s="104">
        <f t="shared" si="2"/>
        <v>0</v>
      </c>
      <c r="F75" s="104">
        <f t="shared" si="2"/>
        <v>0.36000000000000004</v>
      </c>
      <c r="G75" s="104">
        <f t="shared" si="2"/>
        <v>0.36000000000000004</v>
      </c>
      <c r="H75" s="104">
        <f t="shared" si="2"/>
        <v>0.36000000000000004</v>
      </c>
    </row>
    <row r="76" spans="1:8" x14ac:dyDescent="0.25">
      <c r="A76" s="39" t="s">
        <v>175</v>
      </c>
      <c r="B76" s="39" t="s">
        <v>84</v>
      </c>
      <c r="C76" s="39" t="s">
        <v>334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335</v>
      </c>
      <c r="D77" s="104">
        <f t="shared" si="2"/>
        <v>0.11700000000000001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173</v>
      </c>
      <c r="B78" s="39" t="s">
        <v>84</v>
      </c>
      <c r="C78" s="39" t="s">
        <v>334</v>
      </c>
      <c r="D78" s="104">
        <f t="shared" si="2"/>
        <v>1</v>
      </c>
      <c r="E78" s="104">
        <f t="shared" si="2"/>
        <v>0</v>
      </c>
      <c r="F78" s="104">
        <f t="shared" si="2"/>
        <v>0</v>
      </c>
      <c r="G78" s="104">
        <f t="shared" si="2"/>
        <v>0</v>
      </c>
      <c r="H78" s="104">
        <f t="shared" si="2"/>
        <v>0</v>
      </c>
    </row>
    <row r="79" spans="1:8" x14ac:dyDescent="0.25">
      <c r="C79" s="39" t="s">
        <v>335</v>
      </c>
      <c r="D79" s="104">
        <f t="shared" si="2"/>
        <v>0.11700000000000001</v>
      </c>
      <c r="E79" s="104">
        <f t="shared" si="2"/>
        <v>0</v>
      </c>
      <c r="F79" s="104">
        <f t="shared" si="2"/>
        <v>0</v>
      </c>
      <c r="G79" s="104">
        <f t="shared" si="2"/>
        <v>0</v>
      </c>
      <c r="H79" s="104">
        <f t="shared" si="2"/>
        <v>0</v>
      </c>
    </row>
    <row r="80" spans="1:8" x14ac:dyDescent="0.25">
      <c r="A80" s="39" t="s">
        <v>174</v>
      </c>
      <c r="B80" s="39" t="s">
        <v>84</v>
      </c>
      <c r="C80" s="39" t="s">
        <v>334</v>
      </c>
      <c r="D80" s="104">
        <f t="shared" si="2"/>
        <v>1</v>
      </c>
      <c r="E80" s="104">
        <f t="shared" si="2"/>
        <v>0</v>
      </c>
      <c r="F80" s="104">
        <f t="shared" si="2"/>
        <v>0</v>
      </c>
      <c r="G80" s="104">
        <f t="shared" si="2"/>
        <v>0</v>
      </c>
      <c r="H80" s="104">
        <f t="shared" si="2"/>
        <v>0</v>
      </c>
    </row>
    <row r="81" spans="1:8" x14ac:dyDescent="0.25">
      <c r="C81" s="39" t="s">
        <v>335</v>
      </c>
      <c r="D81" s="104">
        <f t="shared" si="2"/>
        <v>0.11700000000000001</v>
      </c>
      <c r="E81" s="104">
        <f t="shared" si="2"/>
        <v>0</v>
      </c>
      <c r="F81" s="104">
        <f t="shared" si="2"/>
        <v>0</v>
      </c>
      <c r="G81" s="104">
        <f t="shared" si="2"/>
        <v>0</v>
      </c>
      <c r="H81" s="104">
        <f t="shared" si="2"/>
        <v>0</v>
      </c>
    </row>
    <row r="82" spans="1:8" x14ac:dyDescent="0.25">
      <c r="A82" s="39" t="s">
        <v>197</v>
      </c>
      <c r="B82" s="39" t="s">
        <v>87</v>
      </c>
      <c r="C82" s="39" t="s">
        <v>334</v>
      </c>
      <c r="D82" s="104">
        <f t="shared" si="2"/>
        <v>1</v>
      </c>
      <c r="E82" s="104">
        <f t="shared" si="2"/>
        <v>1</v>
      </c>
      <c r="F82" s="104">
        <f t="shared" si="2"/>
        <v>1</v>
      </c>
      <c r="G82" s="104">
        <f t="shared" si="2"/>
        <v>1</v>
      </c>
      <c r="H82" s="104">
        <f t="shared" si="2"/>
        <v>1</v>
      </c>
    </row>
    <row r="83" spans="1:8" x14ac:dyDescent="0.25">
      <c r="C83" s="39" t="s">
        <v>335</v>
      </c>
      <c r="D83" s="104">
        <f t="shared" si="2"/>
        <v>0</v>
      </c>
      <c r="E83" s="104">
        <f t="shared" si="2"/>
        <v>0</v>
      </c>
      <c r="F83" s="104">
        <f t="shared" si="2"/>
        <v>0</v>
      </c>
      <c r="G83" s="104">
        <f t="shared" si="2"/>
        <v>0</v>
      </c>
      <c r="H83" s="104">
        <f t="shared" si="2"/>
        <v>0</v>
      </c>
    </row>
    <row r="84" spans="1:8" x14ac:dyDescent="0.25">
      <c r="C84" s="39" t="s">
        <v>336</v>
      </c>
      <c r="D84" s="104">
        <f t="shared" si="2"/>
        <v>0</v>
      </c>
      <c r="E84" s="104">
        <f t="shared" si="2"/>
        <v>0</v>
      </c>
      <c r="F84" s="104">
        <f t="shared" si="2"/>
        <v>0</v>
      </c>
      <c r="G84" s="104">
        <f t="shared" si="2"/>
        <v>0</v>
      </c>
      <c r="H84" s="104">
        <f t="shared" si="2"/>
        <v>0</v>
      </c>
    </row>
    <row r="85" spans="1:8" x14ac:dyDescent="0.25">
      <c r="A85" s="39" t="s">
        <v>198</v>
      </c>
      <c r="B85" s="39" t="s">
        <v>87</v>
      </c>
      <c r="C85" s="39" t="s">
        <v>334</v>
      </c>
      <c r="D85" s="104">
        <f t="shared" si="2"/>
        <v>1</v>
      </c>
      <c r="E85" s="104">
        <f t="shared" si="2"/>
        <v>1</v>
      </c>
      <c r="F85" s="104">
        <f t="shared" si="2"/>
        <v>1</v>
      </c>
      <c r="G85" s="104">
        <f t="shared" si="2"/>
        <v>1</v>
      </c>
      <c r="H85" s="104">
        <f t="shared" si="2"/>
        <v>1</v>
      </c>
    </row>
    <row r="86" spans="1:8" x14ac:dyDescent="0.25">
      <c r="C86" s="39" t="s">
        <v>335</v>
      </c>
      <c r="D86" s="104">
        <f t="shared" si="2"/>
        <v>0</v>
      </c>
      <c r="E86" s="104">
        <f t="shared" si="2"/>
        <v>0</v>
      </c>
      <c r="F86" s="104">
        <f t="shared" si="2"/>
        <v>0</v>
      </c>
      <c r="G86" s="104">
        <f t="shared" si="2"/>
        <v>0</v>
      </c>
      <c r="H86" s="104">
        <f t="shared" si="2"/>
        <v>0</v>
      </c>
    </row>
    <row r="87" spans="1:8" x14ac:dyDescent="0.25">
      <c r="C87" s="39" t="s">
        <v>336</v>
      </c>
      <c r="D87" s="104">
        <f t="shared" si="2"/>
        <v>0</v>
      </c>
      <c r="E87" s="104">
        <f t="shared" si="2"/>
        <v>0</v>
      </c>
      <c r="F87" s="104">
        <f t="shared" si="2"/>
        <v>0</v>
      </c>
      <c r="G87" s="104">
        <f t="shared" si="2"/>
        <v>0</v>
      </c>
      <c r="H87" s="104">
        <f t="shared" si="2"/>
        <v>0</v>
      </c>
    </row>
    <row r="88" spans="1:8" x14ac:dyDescent="0.25">
      <c r="A88" s="39" t="s">
        <v>196</v>
      </c>
      <c r="B88" s="39" t="s">
        <v>87</v>
      </c>
      <c r="C88" s="39" t="s">
        <v>334</v>
      </c>
      <c r="D88" s="104">
        <f t="shared" si="2"/>
        <v>1</v>
      </c>
      <c r="E88" s="104">
        <f t="shared" si="2"/>
        <v>1</v>
      </c>
      <c r="F88" s="104">
        <f t="shared" si="2"/>
        <v>1</v>
      </c>
      <c r="G88" s="104">
        <f t="shared" si="2"/>
        <v>1</v>
      </c>
      <c r="H88" s="104">
        <f t="shared" si="2"/>
        <v>1</v>
      </c>
    </row>
    <row r="89" spans="1:8" x14ac:dyDescent="0.25">
      <c r="C89" s="39" t="s">
        <v>335</v>
      </c>
      <c r="D89" s="104">
        <f t="shared" si="2"/>
        <v>0</v>
      </c>
      <c r="E89" s="104">
        <f t="shared" si="2"/>
        <v>0</v>
      </c>
      <c r="F89" s="104">
        <f t="shared" si="2"/>
        <v>0</v>
      </c>
      <c r="G89" s="104">
        <f t="shared" si="2"/>
        <v>0</v>
      </c>
      <c r="H89" s="104">
        <f t="shared" si="2"/>
        <v>0</v>
      </c>
    </row>
    <row r="90" spans="1:8" x14ac:dyDescent="0.25">
      <c r="C90" s="39" t="s">
        <v>336</v>
      </c>
      <c r="D90" s="104">
        <f t="shared" ref="D90:H105" si="3">IF($C35="Affected fraction",D35,IF(D35=1,1,D35*0.9))</f>
        <v>0</v>
      </c>
      <c r="E90" s="104">
        <f t="shared" si="3"/>
        <v>0</v>
      </c>
      <c r="F90" s="104">
        <f t="shared" si="3"/>
        <v>0</v>
      </c>
      <c r="G90" s="104">
        <f t="shared" si="3"/>
        <v>0</v>
      </c>
      <c r="H90" s="104">
        <f t="shared" si="3"/>
        <v>0</v>
      </c>
    </row>
    <row r="91" spans="1:8" x14ac:dyDescent="0.25">
      <c r="A91" s="39" t="s">
        <v>195</v>
      </c>
      <c r="B91" s="39" t="s">
        <v>87</v>
      </c>
      <c r="C91" s="39" t="s">
        <v>334</v>
      </c>
      <c r="D91" s="104">
        <f t="shared" si="3"/>
        <v>1</v>
      </c>
      <c r="E91" s="104">
        <f t="shared" si="3"/>
        <v>1</v>
      </c>
      <c r="F91" s="104">
        <f t="shared" si="3"/>
        <v>1</v>
      </c>
      <c r="G91" s="104">
        <f t="shared" si="3"/>
        <v>1</v>
      </c>
      <c r="H91" s="104">
        <f t="shared" si="3"/>
        <v>1</v>
      </c>
    </row>
    <row r="92" spans="1:8" x14ac:dyDescent="0.25">
      <c r="C92" s="39" t="s">
        <v>335</v>
      </c>
      <c r="D92" s="104">
        <f t="shared" si="3"/>
        <v>0</v>
      </c>
      <c r="E92" s="104">
        <f t="shared" si="3"/>
        <v>0</v>
      </c>
      <c r="F92" s="104">
        <f t="shared" si="3"/>
        <v>0</v>
      </c>
      <c r="G92" s="104">
        <f t="shared" si="3"/>
        <v>0</v>
      </c>
      <c r="H92" s="104">
        <f t="shared" si="3"/>
        <v>0</v>
      </c>
    </row>
    <row r="93" spans="1:8" x14ac:dyDescent="0.25">
      <c r="C93" s="39" t="s">
        <v>336</v>
      </c>
      <c r="D93" s="104">
        <f t="shared" si="3"/>
        <v>0</v>
      </c>
      <c r="E93" s="104">
        <f t="shared" si="3"/>
        <v>0</v>
      </c>
      <c r="F93" s="104">
        <f t="shared" si="3"/>
        <v>0</v>
      </c>
      <c r="G93" s="104">
        <f t="shared" si="3"/>
        <v>0</v>
      </c>
      <c r="H93" s="104">
        <f t="shared" si="3"/>
        <v>0</v>
      </c>
    </row>
    <row r="94" spans="1:8" x14ac:dyDescent="0.25">
      <c r="A94" s="39" t="s">
        <v>194</v>
      </c>
      <c r="B94" s="39" t="s">
        <v>87</v>
      </c>
      <c r="C94" s="39" t="s">
        <v>334</v>
      </c>
      <c r="D94" s="104">
        <f t="shared" si="3"/>
        <v>1</v>
      </c>
      <c r="E94" s="104">
        <f t="shared" si="3"/>
        <v>1</v>
      </c>
      <c r="F94" s="104">
        <f t="shared" si="3"/>
        <v>1</v>
      </c>
      <c r="G94" s="104">
        <f t="shared" si="3"/>
        <v>1</v>
      </c>
      <c r="H94" s="104">
        <f t="shared" si="3"/>
        <v>1</v>
      </c>
    </row>
    <row r="95" spans="1:8" x14ac:dyDescent="0.25">
      <c r="C95" s="39" t="s">
        <v>335</v>
      </c>
      <c r="D95" s="104">
        <f t="shared" si="3"/>
        <v>0</v>
      </c>
      <c r="E95" s="104">
        <f t="shared" si="3"/>
        <v>0</v>
      </c>
      <c r="F95" s="104">
        <f t="shared" si="3"/>
        <v>0</v>
      </c>
      <c r="G95" s="104">
        <f t="shared" si="3"/>
        <v>0</v>
      </c>
      <c r="H95" s="104">
        <f t="shared" si="3"/>
        <v>0</v>
      </c>
    </row>
    <row r="96" spans="1:8" x14ac:dyDescent="0.25">
      <c r="C96" s="39" t="s">
        <v>336</v>
      </c>
      <c r="D96" s="104">
        <f t="shared" si="3"/>
        <v>0</v>
      </c>
      <c r="E96" s="104">
        <f t="shared" si="3"/>
        <v>0</v>
      </c>
      <c r="F96" s="104">
        <f t="shared" si="3"/>
        <v>0</v>
      </c>
      <c r="G96" s="104">
        <f t="shared" si="3"/>
        <v>0</v>
      </c>
      <c r="H96" s="104">
        <f t="shared" si="3"/>
        <v>0</v>
      </c>
    </row>
    <row r="97" spans="1:8" x14ac:dyDescent="0.25">
      <c r="A97" s="39" t="s">
        <v>200</v>
      </c>
      <c r="B97" s="39" t="s">
        <v>87</v>
      </c>
      <c r="C97" s="39" t="s">
        <v>334</v>
      </c>
      <c r="D97" s="104">
        <f t="shared" si="3"/>
        <v>0</v>
      </c>
      <c r="E97" s="104">
        <f t="shared" si="3"/>
        <v>1</v>
      </c>
      <c r="F97" s="104">
        <f t="shared" si="3"/>
        <v>1</v>
      </c>
      <c r="G97" s="104">
        <f t="shared" si="3"/>
        <v>1</v>
      </c>
      <c r="H97" s="104">
        <f t="shared" si="3"/>
        <v>1</v>
      </c>
    </row>
    <row r="98" spans="1:8" x14ac:dyDescent="0.25">
      <c r="C98" s="39" t="s">
        <v>335</v>
      </c>
      <c r="D98" s="104">
        <f t="shared" si="3"/>
        <v>0.85499999999999998</v>
      </c>
      <c r="E98" s="104">
        <f t="shared" si="3"/>
        <v>0.85499999999999998</v>
      </c>
      <c r="F98" s="104">
        <f t="shared" si="3"/>
        <v>0.85499999999999998</v>
      </c>
      <c r="G98" s="104">
        <f t="shared" si="3"/>
        <v>0.85499999999999998</v>
      </c>
      <c r="H98" s="104">
        <f t="shared" si="3"/>
        <v>0.85499999999999998</v>
      </c>
    </row>
    <row r="99" spans="1:8" x14ac:dyDescent="0.25">
      <c r="C99" s="39" t="s">
        <v>336</v>
      </c>
      <c r="D99" s="104">
        <f t="shared" si="3"/>
        <v>0.81900000000000006</v>
      </c>
      <c r="E99" s="104">
        <f t="shared" si="3"/>
        <v>0.81900000000000006</v>
      </c>
      <c r="F99" s="104">
        <f t="shared" si="3"/>
        <v>0.81900000000000006</v>
      </c>
      <c r="G99" s="104">
        <f t="shared" si="3"/>
        <v>0.81900000000000006</v>
      </c>
      <c r="H99" s="104">
        <f t="shared" si="3"/>
        <v>0.81900000000000006</v>
      </c>
    </row>
    <row r="100" spans="1:8" x14ac:dyDescent="0.25">
      <c r="B100" s="39" t="s">
        <v>88</v>
      </c>
      <c r="C100" s="39" t="s">
        <v>334</v>
      </c>
      <c r="D100" s="104">
        <f t="shared" si="3"/>
        <v>0.27</v>
      </c>
      <c r="E100" s="104">
        <f t="shared" si="3"/>
        <v>0.27</v>
      </c>
      <c r="F100" s="104">
        <f t="shared" si="3"/>
        <v>0.27</v>
      </c>
      <c r="G100" s="104">
        <f t="shared" si="3"/>
        <v>0.27</v>
      </c>
      <c r="H100" s="104">
        <f t="shared" si="3"/>
        <v>0.27</v>
      </c>
    </row>
    <row r="101" spans="1:8" x14ac:dyDescent="0.25">
      <c r="C101" s="39" t="s">
        <v>335</v>
      </c>
      <c r="D101" s="104">
        <f t="shared" si="3"/>
        <v>0</v>
      </c>
      <c r="E101" s="104">
        <f t="shared" si="3"/>
        <v>0</v>
      </c>
      <c r="F101" s="104">
        <f t="shared" si="3"/>
        <v>0</v>
      </c>
      <c r="G101" s="104">
        <f t="shared" si="3"/>
        <v>0</v>
      </c>
      <c r="H101" s="104">
        <f t="shared" si="3"/>
        <v>0</v>
      </c>
    </row>
    <row r="102" spans="1:8" x14ac:dyDescent="0.25">
      <c r="C102" s="39" t="s">
        <v>336</v>
      </c>
      <c r="D102" s="104">
        <f t="shared" si="3"/>
        <v>0</v>
      </c>
      <c r="E102" s="104">
        <f t="shared" si="3"/>
        <v>0</v>
      </c>
      <c r="F102" s="104">
        <f t="shared" si="3"/>
        <v>0</v>
      </c>
      <c r="G102" s="104">
        <f t="shared" si="3"/>
        <v>0</v>
      </c>
      <c r="H102" s="104">
        <f t="shared" si="3"/>
        <v>0</v>
      </c>
    </row>
    <row r="103" spans="1:8" x14ac:dyDescent="0.25">
      <c r="A103" s="39" t="s">
        <v>191</v>
      </c>
      <c r="B103" s="39" t="s">
        <v>87</v>
      </c>
      <c r="C103" s="39" t="s">
        <v>334</v>
      </c>
      <c r="D103" s="104">
        <f t="shared" si="3"/>
        <v>0.79200000000000004</v>
      </c>
      <c r="E103" s="104">
        <f t="shared" si="3"/>
        <v>0.79200000000000004</v>
      </c>
      <c r="F103" s="104">
        <f t="shared" si="3"/>
        <v>0.79200000000000004</v>
      </c>
      <c r="G103" s="104">
        <f t="shared" si="3"/>
        <v>0.79200000000000004</v>
      </c>
      <c r="H103" s="104">
        <f t="shared" si="3"/>
        <v>0.79200000000000004</v>
      </c>
    </row>
    <row r="104" spans="1:8" x14ac:dyDescent="0.25">
      <c r="C104" s="39" t="s">
        <v>335</v>
      </c>
      <c r="D104" s="104">
        <f t="shared" si="3"/>
        <v>0.70568181818181819</v>
      </c>
      <c r="E104" s="104">
        <f t="shared" si="3"/>
        <v>0.70568181818181819</v>
      </c>
      <c r="F104" s="104">
        <f t="shared" si="3"/>
        <v>0.70568181818181819</v>
      </c>
      <c r="G104" s="104">
        <f t="shared" si="3"/>
        <v>0.70568181818181819</v>
      </c>
      <c r="H104" s="104">
        <f t="shared" si="3"/>
        <v>0.70568181818181819</v>
      </c>
    </row>
    <row r="105" spans="1:8" x14ac:dyDescent="0.25">
      <c r="A105" s="39" t="s">
        <v>199</v>
      </c>
      <c r="B105" s="39" t="s">
        <v>87</v>
      </c>
      <c r="C105" s="39" t="s">
        <v>334</v>
      </c>
      <c r="D105" s="104">
        <f t="shared" si="3"/>
        <v>1</v>
      </c>
      <c r="E105" s="104">
        <f t="shared" si="3"/>
        <v>1</v>
      </c>
      <c r="F105" s="104">
        <f t="shared" si="3"/>
        <v>1</v>
      </c>
      <c r="G105" s="104">
        <f t="shared" si="3"/>
        <v>1</v>
      </c>
      <c r="H105" s="104">
        <f t="shared" si="3"/>
        <v>1</v>
      </c>
    </row>
    <row r="106" spans="1:8" x14ac:dyDescent="0.25">
      <c r="C106" s="39" t="s">
        <v>335</v>
      </c>
      <c r="D106" s="104">
        <f t="shared" ref="D106:H108" si="4">IF($C51="Affected fraction",D51,IF(D51=1,1,D51*0.9))</f>
        <v>0.68400000000000005</v>
      </c>
      <c r="E106" s="104">
        <f t="shared" si="4"/>
        <v>0.68400000000000005</v>
      </c>
      <c r="F106" s="104">
        <f t="shared" si="4"/>
        <v>0.68400000000000005</v>
      </c>
      <c r="G106" s="104">
        <f t="shared" si="4"/>
        <v>0.68400000000000005</v>
      </c>
      <c r="H106" s="104">
        <f t="shared" si="4"/>
        <v>0.68400000000000005</v>
      </c>
    </row>
    <row r="107" spans="1:8" x14ac:dyDescent="0.25">
      <c r="A107" s="39" t="s">
        <v>184</v>
      </c>
      <c r="B107" s="39" t="s">
        <v>82</v>
      </c>
      <c r="C107" s="39" t="s">
        <v>334</v>
      </c>
      <c r="D107" s="104">
        <f t="shared" si="4"/>
        <v>0.52200000000000002</v>
      </c>
      <c r="E107" s="104">
        <f t="shared" si="4"/>
        <v>0.52200000000000002</v>
      </c>
      <c r="F107" s="104">
        <f t="shared" si="4"/>
        <v>0</v>
      </c>
      <c r="G107" s="104">
        <f t="shared" si="4"/>
        <v>0</v>
      </c>
      <c r="H107" s="104">
        <f t="shared" si="4"/>
        <v>0</v>
      </c>
    </row>
    <row r="108" spans="1:8" x14ac:dyDescent="0.25">
      <c r="C108" s="39" t="s">
        <v>335</v>
      </c>
      <c r="D108" s="104">
        <f t="shared" si="4"/>
        <v>0.45900000000000002</v>
      </c>
      <c r="E108" s="104">
        <f t="shared" si="4"/>
        <v>0.45900000000000002</v>
      </c>
      <c r="F108" s="104">
        <f t="shared" si="4"/>
        <v>0</v>
      </c>
      <c r="G108" s="104">
        <f t="shared" si="4"/>
        <v>0</v>
      </c>
      <c r="H108" s="104">
        <f t="shared" si="4"/>
        <v>0</v>
      </c>
    </row>
    <row r="110" spans="1:8" s="107" customFormat="1" ht="13" x14ac:dyDescent="0.3">
      <c r="A110" s="110" t="s">
        <v>332</v>
      </c>
      <c r="B110" s="111"/>
      <c r="C110" s="111"/>
    </row>
    <row r="111" spans="1:8" ht="13" x14ac:dyDescent="0.3">
      <c r="A111" s="29" t="s">
        <v>160</v>
      </c>
      <c r="B111" s="29" t="s">
        <v>333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5">
      <c r="A112" s="39" t="s">
        <v>193</v>
      </c>
      <c r="B112" s="39" t="s">
        <v>87</v>
      </c>
      <c r="C112" s="39" t="s">
        <v>334</v>
      </c>
      <c r="D112" s="104">
        <f>IF($C2="Affected fraction",D2,IF(D2=1,1,D2*1.05))</f>
        <v>0</v>
      </c>
      <c r="E112" s="104">
        <f t="shared" ref="E112:H112" si="5">IF($C2="Affected fraction",E2,IF(E2=1,1,E2*1.05))</f>
        <v>0</v>
      </c>
      <c r="F112" s="104">
        <f t="shared" si="5"/>
        <v>1</v>
      </c>
      <c r="G112" s="104">
        <f t="shared" si="5"/>
        <v>1</v>
      </c>
      <c r="H112" s="104">
        <f t="shared" si="5"/>
        <v>1</v>
      </c>
    </row>
    <row r="113" spans="1:8" x14ac:dyDescent="0.25">
      <c r="C113" s="39" t="s">
        <v>335</v>
      </c>
      <c r="D113" s="104">
        <f t="shared" ref="D113:H128" si="6">IF($C3="Affected fraction",D3,IF(D3=1,1,D3*1.05))</f>
        <v>0</v>
      </c>
      <c r="E113" s="104">
        <f t="shared" si="6"/>
        <v>0</v>
      </c>
      <c r="F113" s="104">
        <v>0.98</v>
      </c>
      <c r="G113" s="104">
        <v>0.98</v>
      </c>
      <c r="H113" s="104">
        <v>0.98</v>
      </c>
    </row>
    <row r="114" spans="1:8" x14ac:dyDescent="0.25">
      <c r="C114" s="39" t="s">
        <v>336</v>
      </c>
      <c r="D114" s="104">
        <f t="shared" si="6"/>
        <v>0</v>
      </c>
      <c r="E114" s="104">
        <f t="shared" si="6"/>
        <v>0</v>
      </c>
      <c r="F114" s="104">
        <v>0.87</v>
      </c>
      <c r="G114" s="104">
        <v>0.87</v>
      </c>
      <c r="H114" s="104">
        <v>0.87</v>
      </c>
    </row>
    <row r="115" spans="1:8" x14ac:dyDescent="0.25">
      <c r="A115" s="39" t="s">
        <v>192</v>
      </c>
      <c r="B115" s="39" t="s">
        <v>208</v>
      </c>
      <c r="C115" s="39" t="s">
        <v>334</v>
      </c>
      <c r="D115" s="104">
        <f t="shared" si="6"/>
        <v>0</v>
      </c>
      <c r="E115" s="104">
        <f t="shared" si="6"/>
        <v>0</v>
      </c>
      <c r="F115" s="104">
        <f t="shared" si="6"/>
        <v>1</v>
      </c>
      <c r="G115" s="104">
        <f t="shared" si="6"/>
        <v>1</v>
      </c>
      <c r="H115" s="104">
        <f t="shared" si="6"/>
        <v>0</v>
      </c>
    </row>
    <row r="116" spans="1:8" x14ac:dyDescent="0.25">
      <c r="C116" s="39" t="s">
        <v>336</v>
      </c>
      <c r="D116" s="104">
        <f t="shared" si="6"/>
        <v>0</v>
      </c>
      <c r="E116" s="104">
        <f t="shared" si="6"/>
        <v>0</v>
      </c>
      <c r="F116" s="104">
        <f t="shared" si="6"/>
        <v>0</v>
      </c>
      <c r="G116" s="104">
        <f t="shared" si="6"/>
        <v>0</v>
      </c>
      <c r="H116" s="104">
        <f t="shared" si="6"/>
        <v>0</v>
      </c>
    </row>
    <row r="117" spans="1:8" x14ac:dyDescent="0.25">
      <c r="B117" s="39" t="s">
        <v>209</v>
      </c>
      <c r="C117" s="39" t="s">
        <v>334</v>
      </c>
      <c r="D117" s="104">
        <f t="shared" si="6"/>
        <v>0</v>
      </c>
      <c r="E117" s="104">
        <f t="shared" si="6"/>
        <v>0</v>
      </c>
      <c r="F117" s="104">
        <f t="shared" si="6"/>
        <v>1</v>
      </c>
      <c r="G117" s="104">
        <f t="shared" si="6"/>
        <v>1</v>
      </c>
      <c r="H117" s="104">
        <f t="shared" si="6"/>
        <v>0</v>
      </c>
    </row>
    <row r="118" spans="1:8" x14ac:dyDescent="0.25">
      <c r="C118" s="39" t="s">
        <v>336</v>
      </c>
      <c r="D118" s="104">
        <f t="shared" si="6"/>
        <v>0</v>
      </c>
      <c r="E118" s="104">
        <f t="shared" si="6"/>
        <v>0</v>
      </c>
      <c r="F118" s="104">
        <f t="shared" si="6"/>
        <v>0</v>
      </c>
      <c r="G118" s="104">
        <f t="shared" si="6"/>
        <v>0</v>
      </c>
      <c r="H118" s="104">
        <f t="shared" si="6"/>
        <v>0</v>
      </c>
    </row>
    <row r="119" spans="1:8" x14ac:dyDescent="0.25">
      <c r="A119" s="39" t="s">
        <v>185</v>
      </c>
      <c r="B119" s="39" t="s">
        <v>208</v>
      </c>
      <c r="C119" s="39" t="s">
        <v>334</v>
      </c>
      <c r="D119" s="104">
        <f t="shared" si="6"/>
        <v>0</v>
      </c>
      <c r="E119" s="104">
        <f t="shared" si="6"/>
        <v>0</v>
      </c>
      <c r="F119" s="104">
        <f t="shared" si="6"/>
        <v>1</v>
      </c>
      <c r="G119" s="104">
        <f t="shared" si="6"/>
        <v>1</v>
      </c>
      <c r="H119" s="104">
        <f t="shared" si="6"/>
        <v>0</v>
      </c>
    </row>
    <row r="120" spans="1:8" x14ac:dyDescent="0.25">
      <c r="C120" s="39" t="s">
        <v>336</v>
      </c>
      <c r="D120" s="104">
        <f t="shared" si="6"/>
        <v>0</v>
      </c>
      <c r="E120" s="104">
        <f t="shared" si="6"/>
        <v>0</v>
      </c>
      <c r="F120" s="104">
        <f t="shared" si="6"/>
        <v>0</v>
      </c>
      <c r="G120" s="104">
        <f t="shared" si="6"/>
        <v>0</v>
      </c>
      <c r="H120" s="104">
        <f t="shared" si="6"/>
        <v>0</v>
      </c>
    </row>
    <row r="121" spans="1:8" x14ac:dyDescent="0.25">
      <c r="B121" s="39" t="s">
        <v>209</v>
      </c>
      <c r="C121" s="39" t="s">
        <v>334</v>
      </c>
      <c r="D121" s="104">
        <f t="shared" si="6"/>
        <v>0</v>
      </c>
      <c r="E121" s="104">
        <f t="shared" si="6"/>
        <v>0</v>
      </c>
      <c r="F121" s="104">
        <f t="shared" si="6"/>
        <v>1</v>
      </c>
      <c r="G121" s="104">
        <f t="shared" si="6"/>
        <v>1</v>
      </c>
      <c r="H121" s="104">
        <f t="shared" si="6"/>
        <v>0</v>
      </c>
    </row>
    <row r="122" spans="1:8" x14ac:dyDescent="0.25">
      <c r="C122" s="39" t="s">
        <v>336</v>
      </c>
      <c r="D122" s="104">
        <f t="shared" si="6"/>
        <v>0</v>
      </c>
      <c r="E122" s="104">
        <f t="shared" si="6"/>
        <v>0</v>
      </c>
      <c r="F122" s="104">
        <f t="shared" si="6"/>
        <v>0</v>
      </c>
      <c r="G122" s="104">
        <f t="shared" si="6"/>
        <v>0</v>
      </c>
      <c r="H122" s="104">
        <f t="shared" si="6"/>
        <v>0</v>
      </c>
    </row>
    <row r="123" spans="1:8" x14ac:dyDescent="0.25">
      <c r="A123" s="39" t="s">
        <v>205</v>
      </c>
      <c r="B123" s="39" t="s">
        <v>208</v>
      </c>
      <c r="C123" s="39" t="s">
        <v>334</v>
      </c>
      <c r="D123" s="104">
        <f t="shared" si="6"/>
        <v>0</v>
      </c>
      <c r="E123" s="104">
        <f t="shared" si="6"/>
        <v>0</v>
      </c>
      <c r="F123" s="104">
        <f t="shared" si="6"/>
        <v>1</v>
      </c>
      <c r="G123" s="104">
        <f t="shared" si="6"/>
        <v>1</v>
      </c>
      <c r="H123" s="104">
        <f t="shared" si="6"/>
        <v>0</v>
      </c>
    </row>
    <row r="124" spans="1:8" x14ac:dyDescent="0.25">
      <c r="C124" s="39" t="s">
        <v>336</v>
      </c>
      <c r="D124" s="104">
        <f t="shared" si="6"/>
        <v>0</v>
      </c>
      <c r="E124" s="104">
        <f t="shared" si="6"/>
        <v>0</v>
      </c>
      <c r="F124" s="104">
        <v>0.86</v>
      </c>
      <c r="G124" s="104">
        <v>0.86</v>
      </c>
      <c r="H124" s="104">
        <f t="shared" si="6"/>
        <v>0</v>
      </c>
    </row>
    <row r="125" spans="1:8" x14ac:dyDescent="0.25">
      <c r="B125" s="39" t="s">
        <v>209</v>
      </c>
      <c r="C125" s="39" t="s">
        <v>334</v>
      </c>
      <c r="D125" s="104">
        <f t="shared" si="6"/>
        <v>0</v>
      </c>
      <c r="E125" s="104">
        <f t="shared" si="6"/>
        <v>0</v>
      </c>
      <c r="F125" s="104">
        <f t="shared" si="6"/>
        <v>1</v>
      </c>
      <c r="G125" s="104">
        <f t="shared" si="6"/>
        <v>1</v>
      </c>
      <c r="H125" s="104">
        <f t="shared" si="6"/>
        <v>0</v>
      </c>
    </row>
    <row r="126" spans="1:8" x14ac:dyDescent="0.25">
      <c r="C126" s="39" t="s">
        <v>336</v>
      </c>
      <c r="D126" s="104">
        <f t="shared" si="6"/>
        <v>0</v>
      </c>
      <c r="E126" s="104">
        <f t="shared" si="6"/>
        <v>0</v>
      </c>
      <c r="F126" s="104">
        <v>0.93</v>
      </c>
      <c r="G126" s="104">
        <v>0.93</v>
      </c>
      <c r="H126" s="104">
        <f t="shared" si="6"/>
        <v>0</v>
      </c>
    </row>
    <row r="127" spans="1:8" x14ac:dyDescent="0.25">
      <c r="A127" s="39" t="s">
        <v>170</v>
      </c>
      <c r="B127" s="39" t="s">
        <v>208</v>
      </c>
      <c r="C127" s="39" t="s">
        <v>334</v>
      </c>
      <c r="D127" s="104">
        <f t="shared" si="6"/>
        <v>0</v>
      </c>
      <c r="E127" s="104">
        <f t="shared" si="6"/>
        <v>0</v>
      </c>
      <c r="F127" s="104">
        <f t="shared" si="6"/>
        <v>1</v>
      </c>
      <c r="G127" s="104">
        <f t="shared" si="6"/>
        <v>1</v>
      </c>
      <c r="H127" s="104">
        <f t="shared" si="6"/>
        <v>1</v>
      </c>
    </row>
    <row r="128" spans="1:8" x14ac:dyDescent="0.25">
      <c r="C128" s="39" t="s">
        <v>336</v>
      </c>
      <c r="D128" s="104">
        <f t="shared" si="6"/>
        <v>0</v>
      </c>
      <c r="E128" s="104">
        <f t="shared" si="6"/>
        <v>0</v>
      </c>
      <c r="F128" s="104">
        <f t="shared" si="6"/>
        <v>0.33600000000000002</v>
      </c>
      <c r="G128" s="104">
        <f t="shared" si="6"/>
        <v>0.33600000000000002</v>
      </c>
      <c r="H128" s="104">
        <f t="shared" si="6"/>
        <v>0.33600000000000002</v>
      </c>
    </row>
    <row r="129" spans="1:8" x14ac:dyDescent="0.25">
      <c r="B129" s="39" t="s">
        <v>209</v>
      </c>
      <c r="C129" s="39" t="s">
        <v>334</v>
      </c>
      <c r="D129" s="104">
        <f t="shared" ref="D129:H144" si="7">IF($C19="Affected fraction",D19,IF(D19=1,1,D19*1.05))</f>
        <v>0</v>
      </c>
      <c r="E129" s="104">
        <f t="shared" si="7"/>
        <v>0</v>
      </c>
      <c r="F129" s="104">
        <f t="shared" si="7"/>
        <v>1</v>
      </c>
      <c r="G129" s="104">
        <f t="shared" si="7"/>
        <v>1</v>
      </c>
      <c r="H129" s="104">
        <f t="shared" si="7"/>
        <v>1</v>
      </c>
    </row>
    <row r="130" spans="1:8" x14ac:dyDescent="0.25">
      <c r="C130" s="39" t="s">
        <v>336</v>
      </c>
      <c r="D130" s="104">
        <f t="shared" si="7"/>
        <v>0</v>
      </c>
      <c r="E130" s="104">
        <f t="shared" si="7"/>
        <v>0</v>
      </c>
      <c r="F130" s="104">
        <f t="shared" si="7"/>
        <v>0.42000000000000004</v>
      </c>
      <c r="G130" s="104">
        <f t="shared" si="7"/>
        <v>0.42000000000000004</v>
      </c>
      <c r="H130" s="104">
        <f t="shared" si="7"/>
        <v>0.42000000000000004</v>
      </c>
    </row>
    <row r="131" spans="1:8" x14ac:dyDescent="0.25">
      <c r="A131" s="39" t="s">
        <v>175</v>
      </c>
      <c r="B131" s="39" t="s">
        <v>84</v>
      </c>
      <c r="C131" s="39" t="s">
        <v>334</v>
      </c>
      <c r="D131" s="104">
        <f t="shared" si="7"/>
        <v>1</v>
      </c>
      <c r="E131" s="104">
        <f t="shared" si="7"/>
        <v>0</v>
      </c>
      <c r="F131" s="104">
        <f t="shared" si="7"/>
        <v>0</v>
      </c>
      <c r="G131" s="104">
        <f t="shared" si="7"/>
        <v>0</v>
      </c>
      <c r="H131" s="104">
        <f t="shared" si="7"/>
        <v>0</v>
      </c>
    </row>
    <row r="132" spans="1:8" x14ac:dyDescent="0.25">
      <c r="C132" s="39" t="s">
        <v>335</v>
      </c>
      <c r="D132" s="104">
        <f t="shared" si="7"/>
        <v>0.13650000000000001</v>
      </c>
      <c r="E132" s="104">
        <f t="shared" si="7"/>
        <v>0</v>
      </c>
      <c r="F132" s="104">
        <f t="shared" si="7"/>
        <v>0</v>
      </c>
      <c r="G132" s="104">
        <f t="shared" si="7"/>
        <v>0</v>
      </c>
      <c r="H132" s="104">
        <f t="shared" si="7"/>
        <v>0</v>
      </c>
    </row>
    <row r="133" spans="1:8" x14ac:dyDescent="0.25">
      <c r="A133" s="39" t="s">
        <v>173</v>
      </c>
      <c r="B133" s="39" t="s">
        <v>84</v>
      </c>
      <c r="C133" s="39" t="s">
        <v>334</v>
      </c>
      <c r="D133" s="104">
        <f t="shared" si="7"/>
        <v>1</v>
      </c>
      <c r="E133" s="104">
        <f t="shared" si="7"/>
        <v>0</v>
      </c>
      <c r="F133" s="104">
        <f t="shared" si="7"/>
        <v>0</v>
      </c>
      <c r="G133" s="104">
        <f t="shared" si="7"/>
        <v>0</v>
      </c>
      <c r="H133" s="104">
        <f t="shared" si="7"/>
        <v>0</v>
      </c>
    </row>
    <row r="134" spans="1:8" x14ac:dyDescent="0.25">
      <c r="C134" s="39" t="s">
        <v>335</v>
      </c>
      <c r="D134" s="104">
        <f t="shared" si="7"/>
        <v>0.13650000000000001</v>
      </c>
      <c r="E134" s="104">
        <f t="shared" si="7"/>
        <v>0</v>
      </c>
      <c r="F134" s="104">
        <f t="shared" si="7"/>
        <v>0</v>
      </c>
      <c r="G134" s="104">
        <f t="shared" si="7"/>
        <v>0</v>
      </c>
      <c r="H134" s="104">
        <f t="shared" si="7"/>
        <v>0</v>
      </c>
    </row>
    <row r="135" spans="1:8" x14ac:dyDescent="0.25">
      <c r="A135" s="39" t="s">
        <v>174</v>
      </c>
      <c r="B135" s="39" t="s">
        <v>84</v>
      </c>
      <c r="C135" s="39" t="s">
        <v>334</v>
      </c>
      <c r="D135" s="104">
        <f t="shared" si="7"/>
        <v>1</v>
      </c>
      <c r="E135" s="104">
        <f t="shared" si="7"/>
        <v>0</v>
      </c>
      <c r="F135" s="104">
        <f t="shared" si="7"/>
        <v>0</v>
      </c>
      <c r="G135" s="104">
        <f t="shared" si="7"/>
        <v>0</v>
      </c>
      <c r="H135" s="104">
        <f t="shared" si="7"/>
        <v>0</v>
      </c>
    </row>
    <row r="136" spans="1:8" x14ac:dyDescent="0.25">
      <c r="C136" s="39" t="s">
        <v>335</v>
      </c>
      <c r="D136" s="104">
        <f t="shared" si="7"/>
        <v>0.13650000000000001</v>
      </c>
      <c r="E136" s="104">
        <f t="shared" si="7"/>
        <v>0</v>
      </c>
      <c r="F136" s="104">
        <f t="shared" si="7"/>
        <v>0</v>
      </c>
      <c r="G136" s="104">
        <f t="shared" si="7"/>
        <v>0</v>
      </c>
      <c r="H136" s="104">
        <f t="shared" si="7"/>
        <v>0</v>
      </c>
    </row>
    <row r="137" spans="1:8" x14ac:dyDescent="0.25">
      <c r="A137" s="39" t="s">
        <v>197</v>
      </c>
      <c r="B137" s="39" t="s">
        <v>87</v>
      </c>
      <c r="C137" s="39" t="s">
        <v>334</v>
      </c>
      <c r="D137" s="104">
        <f t="shared" si="7"/>
        <v>1</v>
      </c>
      <c r="E137" s="104">
        <f t="shared" si="7"/>
        <v>1</v>
      </c>
      <c r="F137" s="104">
        <f t="shared" si="7"/>
        <v>1</v>
      </c>
      <c r="G137" s="104">
        <f t="shared" si="7"/>
        <v>1</v>
      </c>
      <c r="H137" s="104">
        <f t="shared" si="7"/>
        <v>1</v>
      </c>
    </row>
    <row r="138" spans="1:8" x14ac:dyDescent="0.25">
      <c r="C138" s="39" t="s">
        <v>335</v>
      </c>
      <c r="D138" s="104">
        <f t="shared" si="7"/>
        <v>0</v>
      </c>
      <c r="E138" s="104">
        <f t="shared" si="7"/>
        <v>0</v>
      </c>
      <c r="F138" s="104">
        <f t="shared" si="7"/>
        <v>0</v>
      </c>
      <c r="G138" s="104">
        <f t="shared" si="7"/>
        <v>0</v>
      </c>
      <c r="H138" s="104">
        <f t="shared" si="7"/>
        <v>0</v>
      </c>
    </row>
    <row r="139" spans="1:8" x14ac:dyDescent="0.25">
      <c r="C139" s="39" t="s">
        <v>336</v>
      </c>
      <c r="D139" s="104">
        <f t="shared" si="7"/>
        <v>0</v>
      </c>
      <c r="E139" s="104">
        <f t="shared" si="7"/>
        <v>0</v>
      </c>
      <c r="F139" s="104">
        <f t="shared" si="7"/>
        <v>0</v>
      </c>
      <c r="G139" s="104">
        <f t="shared" si="7"/>
        <v>0</v>
      </c>
      <c r="H139" s="104">
        <f t="shared" si="7"/>
        <v>0</v>
      </c>
    </row>
    <row r="140" spans="1:8" x14ac:dyDescent="0.25">
      <c r="A140" s="39" t="s">
        <v>198</v>
      </c>
      <c r="B140" s="39" t="s">
        <v>87</v>
      </c>
      <c r="C140" s="39" t="s">
        <v>334</v>
      </c>
      <c r="D140" s="104">
        <f t="shared" si="7"/>
        <v>1</v>
      </c>
      <c r="E140" s="104">
        <f t="shared" si="7"/>
        <v>1</v>
      </c>
      <c r="F140" s="104">
        <f t="shared" si="7"/>
        <v>1</v>
      </c>
      <c r="G140" s="104">
        <f t="shared" si="7"/>
        <v>1</v>
      </c>
      <c r="H140" s="104">
        <f t="shared" si="7"/>
        <v>1</v>
      </c>
    </row>
    <row r="141" spans="1:8" x14ac:dyDescent="0.25">
      <c r="C141" s="39" t="s">
        <v>335</v>
      </c>
      <c r="D141" s="104">
        <f t="shared" si="7"/>
        <v>0</v>
      </c>
      <c r="E141" s="104">
        <f t="shared" si="7"/>
        <v>0</v>
      </c>
      <c r="F141" s="104">
        <f t="shared" si="7"/>
        <v>0</v>
      </c>
      <c r="G141" s="104">
        <f t="shared" si="7"/>
        <v>0</v>
      </c>
      <c r="H141" s="104">
        <f t="shared" si="7"/>
        <v>0</v>
      </c>
    </row>
    <row r="142" spans="1:8" x14ac:dyDescent="0.25">
      <c r="C142" s="39" t="s">
        <v>336</v>
      </c>
      <c r="D142" s="104">
        <f t="shared" si="7"/>
        <v>0</v>
      </c>
      <c r="E142" s="104">
        <f t="shared" si="7"/>
        <v>0</v>
      </c>
      <c r="F142" s="104">
        <f t="shared" si="7"/>
        <v>0</v>
      </c>
      <c r="G142" s="104">
        <f t="shared" si="7"/>
        <v>0</v>
      </c>
      <c r="H142" s="104">
        <f t="shared" si="7"/>
        <v>0</v>
      </c>
    </row>
    <row r="143" spans="1:8" x14ac:dyDescent="0.25">
      <c r="A143" s="39" t="s">
        <v>196</v>
      </c>
      <c r="B143" s="39" t="s">
        <v>87</v>
      </c>
      <c r="C143" s="39" t="s">
        <v>334</v>
      </c>
      <c r="D143" s="104">
        <f t="shared" si="7"/>
        <v>1</v>
      </c>
      <c r="E143" s="104">
        <f t="shared" si="7"/>
        <v>1</v>
      </c>
      <c r="F143" s="104">
        <f t="shared" si="7"/>
        <v>1</v>
      </c>
      <c r="G143" s="104">
        <f t="shared" si="7"/>
        <v>1</v>
      </c>
      <c r="H143" s="104">
        <f t="shared" si="7"/>
        <v>1</v>
      </c>
    </row>
    <row r="144" spans="1:8" x14ac:dyDescent="0.25">
      <c r="C144" s="39" t="s">
        <v>335</v>
      </c>
      <c r="D144" s="104">
        <f t="shared" si="7"/>
        <v>0</v>
      </c>
      <c r="E144" s="104">
        <f t="shared" si="7"/>
        <v>0</v>
      </c>
      <c r="F144" s="104">
        <f t="shared" si="7"/>
        <v>0</v>
      </c>
      <c r="G144" s="104">
        <f t="shared" si="7"/>
        <v>0</v>
      </c>
      <c r="H144" s="104">
        <f t="shared" si="7"/>
        <v>0</v>
      </c>
    </row>
    <row r="145" spans="1:8" x14ac:dyDescent="0.25">
      <c r="C145" s="39" t="s">
        <v>336</v>
      </c>
      <c r="D145" s="104">
        <f t="shared" ref="D145:H160" si="8">IF($C35="Affected fraction",D35,IF(D35=1,1,D35*1.05))</f>
        <v>0</v>
      </c>
      <c r="E145" s="104">
        <f t="shared" si="8"/>
        <v>0</v>
      </c>
      <c r="F145" s="104">
        <f t="shared" si="8"/>
        <v>0</v>
      </c>
      <c r="G145" s="104">
        <f t="shared" si="8"/>
        <v>0</v>
      </c>
      <c r="H145" s="104">
        <f t="shared" si="8"/>
        <v>0</v>
      </c>
    </row>
    <row r="146" spans="1:8" x14ac:dyDescent="0.25">
      <c r="A146" s="39" t="s">
        <v>195</v>
      </c>
      <c r="B146" s="39" t="s">
        <v>87</v>
      </c>
      <c r="C146" s="39" t="s">
        <v>334</v>
      </c>
      <c r="D146" s="104">
        <f t="shared" si="8"/>
        <v>1</v>
      </c>
      <c r="E146" s="104">
        <f t="shared" si="8"/>
        <v>1</v>
      </c>
      <c r="F146" s="104">
        <f t="shared" si="8"/>
        <v>1</v>
      </c>
      <c r="G146" s="104">
        <f t="shared" si="8"/>
        <v>1</v>
      </c>
      <c r="H146" s="104">
        <f t="shared" si="8"/>
        <v>1</v>
      </c>
    </row>
    <row r="147" spans="1:8" x14ac:dyDescent="0.25">
      <c r="C147" s="39" t="s">
        <v>335</v>
      </c>
      <c r="D147" s="104">
        <f t="shared" si="8"/>
        <v>0</v>
      </c>
      <c r="E147" s="104">
        <f t="shared" si="8"/>
        <v>0</v>
      </c>
      <c r="F147" s="104">
        <f t="shared" si="8"/>
        <v>0</v>
      </c>
      <c r="G147" s="104">
        <f t="shared" si="8"/>
        <v>0</v>
      </c>
      <c r="H147" s="104">
        <f t="shared" si="8"/>
        <v>0</v>
      </c>
    </row>
    <row r="148" spans="1:8" x14ac:dyDescent="0.25">
      <c r="C148" s="39" t="s">
        <v>336</v>
      </c>
      <c r="D148" s="104">
        <f t="shared" si="8"/>
        <v>0</v>
      </c>
      <c r="E148" s="104">
        <f t="shared" si="8"/>
        <v>0</v>
      </c>
      <c r="F148" s="104">
        <f t="shared" si="8"/>
        <v>0</v>
      </c>
      <c r="G148" s="104">
        <f t="shared" si="8"/>
        <v>0</v>
      </c>
      <c r="H148" s="104">
        <f t="shared" si="8"/>
        <v>0</v>
      </c>
    </row>
    <row r="149" spans="1:8" x14ac:dyDescent="0.25">
      <c r="A149" s="39" t="s">
        <v>194</v>
      </c>
      <c r="B149" s="39" t="s">
        <v>87</v>
      </c>
      <c r="C149" s="39" t="s">
        <v>334</v>
      </c>
      <c r="D149" s="104">
        <f t="shared" si="8"/>
        <v>1</v>
      </c>
      <c r="E149" s="104">
        <f t="shared" si="8"/>
        <v>1</v>
      </c>
      <c r="F149" s="104">
        <f t="shared" si="8"/>
        <v>1</v>
      </c>
      <c r="G149" s="104">
        <f t="shared" si="8"/>
        <v>1</v>
      </c>
      <c r="H149" s="104">
        <f t="shared" si="8"/>
        <v>1</v>
      </c>
    </row>
    <row r="150" spans="1:8" x14ac:dyDescent="0.25">
      <c r="C150" s="39" t="s">
        <v>335</v>
      </c>
      <c r="D150" s="104">
        <f t="shared" si="8"/>
        <v>0</v>
      </c>
      <c r="E150" s="104">
        <f t="shared" si="8"/>
        <v>0</v>
      </c>
      <c r="F150" s="104">
        <f t="shared" si="8"/>
        <v>0</v>
      </c>
      <c r="G150" s="104">
        <f t="shared" si="8"/>
        <v>0</v>
      </c>
      <c r="H150" s="104">
        <f t="shared" si="8"/>
        <v>0</v>
      </c>
    </row>
    <row r="151" spans="1:8" x14ac:dyDescent="0.25">
      <c r="C151" s="39" t="s">
        <v>336</v>
      </c>
      <c r="D151" s="104">
        <f t="shared" si="8"/>
        <v>0</v>
      </c>
      <c r="E151" s="104">
        <f t="shared" si="8"/>
        <v>0</v>
      </c>
      <c r="F151" s="104">
        <f t="shared" si="8"/>
        <v>0</v>
      </c>
      <c r="G151" s="104">
        <f t="shared" si="8"/>
        <v>0</v>
      </c>
      <c r="H151" s="104">
        <f t="shared" si="8"/>
        <v>0</v>
      </c>
    </row>
    <row r="152" spans="1:8" x14ac:dyDescent="0.25">
      <c r="A152" s="39" t="s">
        <v>200</v>
      </c>
      <c r="B152" s="39" t="s">
        <v>87</v>
      </c>
      <c r="C152" s="39" t="s">
        <v>334</v>
      </c>
      <c r="D152" s="104">
        <f t="shared" si="8"/>
        <v>0</v>
      </c>
      <c r="E152" s="104">
        <f t="shared" si="8"/>
        <v>1</v>
      </c>
      <c r="F152" s="104">
        <f t="shared" si="8"/>
        <v>1</v>
      </c>
      <c r="G152" s="104">
        <f t="shared" si="8"/>
        <v>1</v>
      </c>
      <c r="H152" s="104">
        <f t="shared" si="8"/>
        <v>1</v>
      </c>
    </row>
    <row r="153" spans="1:8" x14ac:dyDescent="0.25">
      <c r="C153" s="39" t="s">
        <v>335</v>
      </c>
      <c r="D153" s="104">
        <f t="shared" si="8"/>
        <v>0.99749999999999994</v>
      </c>
      <c r="E153" s="104">
        <f t="shared" si="8"/>
        <v>0.99749999999999994</v>
      </c>
      <c r="F153" s="104">
        <f t="shared" si="8"/>
        <v>0.99749999999999994</v>
      </c>
      <c r="G153" s="104">
        <f t="shared" si="8"/>
        <v>0.99749999999999994</v>
      </c>
      <c r="H153" s="104">
        <f t="shared" si="8"/>
        <v>0.99749999999999994</v>
      </c>
    </row>
    <row r="154" spans="1:8" x14ac:dyDescent="0.25">
      <c r="C154" s="39" t="s">
        <v>336</v>
      </c>
      <c r="D154" s="104">
        <f t="shared" si="8"/>
        <v>0.95550000000000013</v>
      </c>
      <c r="E154" s="104">
        <f t="shared" si="8"/>
        <v>0.95550000000000013</v>
      </c>
      <c r="F154" s="104">
        <f t="shared" si="8"/>
        <v>0.95550000000000013</v>
      </c>
      <c r="G154" s="104">
        <f t="shared" si="8"/>
        <v>0.95550000000000013</v>
      </c>
      <c r="H154" s="104">
        <f t="shared" si="8"/>
        <v>0.95550000000000013</v>
      </c>
    </row>
    <row r="155" spans="1:8" x14ac:dyDescent="0.25">
      <c r="B155" s="39" t="s">
        <v>88</v>
      </c>
      <c r="C155" s="39" t="s">
        <v>334</v>
      </c>
      <c r="D155" s="104">
        <f t="shared" si="8"/>
        <v>0.315</v>
      </c>
      <c r="E155" s="104">
        <f t="shared" si="8"/>
        <v>0.315</v>
      </c>
      <c r="F155" s="104">
        <f t="shared" si="8"/>
        <v>0.315</v>
      </c>
      <c r="G155" s="104">
        <f t="shared" si="8"/>
        <v>0.315</v>
      </c>
      <c r="H155" s="104">
        <f t="shared" si="8"/>
        <v>0.315</v>
      </c>
    </row>
    <row r="156" spans="1:8" x14ac:dyDescent="0.25">
      <c r="C156" s="39" t="s">
        <v>335</v>
      </c>
      <c r="D156" s="104">
        <f t="shared" si="8"/>
        <v>0</v>
      </c>
      <c r="E156" s="104">
        <f t="shared" si="8"/>
        <v>0</v>
      </c>
      <c r="F156" s="104">
        <f t="shared" si="8"/>
        <v>0</v>
      </c>
      <c r="G156" s="104">
        <f t="shared" si="8"/>
        <v>0</v>
      </c>
      <c r="H156" s="104">
        <f t="shared" si="8"/>
        <v>0</v>
      </c>
    </row>
    <row r="157" spans="1:8" x14ac:dyDescent="0.25">
      <c r="C157" s="39" t="s">
        <v>336</v>
      </c>
      <c r="D157" s="104">
        <f t="shared" si="8"/>
        <v>0</v>
      </c>
      <c r="E157" s="104">
        <f t="shared" si="8"/>
        <v>0</v>
      </c>
      <c r="F157" s="104">
        <f t="shared" si="8"/>
        <v>0</v>
      </c>
      <c r="G157" s="104">
        <f t="shared" si="8"/>
        <v>0</v>
      </c>
      <c r="H157" s="104">
        <f t="shared" si="8"/>
        <v>0</v>
      </c>
    </row>
    <row r="158" spans="1:8" x14ac:dyDescent="0.25">
      <c r="A158" s="39" t="s">
        <v>191</v>
      </c>
      <c r="B158" s="39" t="s">
        <v>87</v>
      </c>
      <c r="C158" s="39" t="s">
        <v>334</v>
      </c>
      <c r="D158" s="104">
        <f t="shared" si="8"/>
        <v>0.92400000000000004</v>
      </c>
      <c r="E158" s="104">
        <f t="shared" si="8"/>
        <v>0.92400000000000004</v>
      </c>
      <c r="F158" s="104">
        <f t="shared" si="8"/>
        <v>0.92400000000000004</v>
      </c>
      <c r="G158" s="104">
        <f t="shared" si="8"/>
        <v>0.92400000000000004</v>
      </c>
      <c r="H158" s="104">
        <f t="shared" si="8"/>
        <v>0.92400000000000004</v>
      </c>
    </row>
    <row r="159" spans="1:8" x14ac:dyDescent="0.25">
      <c r="C159" s="39" t="s">
        <v>335</v>
      </c>
      <c r="D159" s="104">
        <f t="shared" si="8"/>
        <v>0.8232954545454545</v>
      </c>
      <c r="E159" s="104">
        <f t="shared" si="8"/>
        <v>0.8232954545454545</v>
      </c>
      <c r="F159" s="104">
        <f t="shared" si="8"/>
        <v>0.8232954545454545</v>
      </c>
      <c r="G159" s="104">
        <f t="shared" si="8"/>
        <v>0.8232954545454545</v>
      </c>
      <c r="H159" s="104">
        <f t="shared" si="8"/>
        <v>0.8232954545454545</v>
      </c>
    </row>
    <row r="160" spans="1:8" x14ac:dyDescent="0.25">
      <c r="A160" s="39" t="s">
        <v>199</v>
      </c>
      <c r="B160" s="39" t="s">
        <v>87</v>
      </c>
      <c r="C160" s="39" t="s">
        <v>334</v>
      </c>
      <c r="D160" s="104">
        <f t="shared" si="8"/>
        <v>1</v>
      </c>
      <c r="E160" s="104">
        <f t="shared" si="8"/>
        <v>1</v>
      </c>
      <c r="F160" s="104">
        <f t="shared" si="8"/>
        <v>1</v>
      </c>
      <c r="G160" s="104">
        <f t="shared" si="8"/>
        <v>1</v>
      </c>
      <c r="H160" s="104">
        <f t="shared" si="8"/>
        <v>1</v>
      </c>
    </row>
    <row r="161" spans="1:8" x14ac:dyDescent="0.25">
      <c r="C161" s="39" t="s">
        <v>335</v>
      </c>
      <c r="D161" s="104">
        <f t="shared" ref="D161:H163" si="9">IF($C51="Affected fraction",D51,IF(D51=1,1,D51*1.05))</f>
        <v>0.79800000000000004</v>
      </c>
      <c r="E161" s="104">
        <f t="shared" si="9"/>
        <v>0.79800000000000004</v>
      </c>
      <c r="F161" s="104">
        <f t="shared" si="9"/>
        <v>0.79800000000000004</v>
      </c>
      <c r="G161" s="104">
        <f t="shared" si="9"/>
        <v>0.79800000000000004</v>
      </c>
      <c r="H161" s="104">
        <f t="shared" si="9"/>
        <v>0.79800000000000004</v>
      </c>
    </row>
    <row r="162" spans="1:8" x14ac:dyDescent="0.25">
      <c r="A162" s="39" t="s">
        <v>184</v>
      </c>
      <c r="B162" s="39" t="s">
        <v>82</v>
      </c>
      <c r="C162" s="39" t="s">
        <v>334</v>
      </c>
      <c r="D162" s="104">
        <f t="shared" si="9"/>
        <v>0.60899999999999999</v>
      </c>
      <c r="E162" s="104">
        <f t="shared" si="9"/>
        <v>0.60899999999999999</v>
      </c>
      <c r="F162" s="104">
        <f t="shared" si="9"/>
        <v>0</v>
      </c>
      <c r="G162" s="104">
        <f t="shared" si="9"/>
        <v>0</v>
      </c>
      <c r="H162" s="104">
        <f t="shared" si="9"/>
        <v>0</v>
      </c>
    </row>
    <row r="163" spans="1:8" x14ac:dyDescent="0.25">
      <c r="C163" s="39" t="s">
        <v>335</v>
      </c>
      <c r="D163" s="104">
        <f t="shared" si="9"/>
        <v>0.53550000000000009</v>
      </c>
      <c r="E163" s="104">
        <f t="shared" si="9"/>
        <v>0.53550000000000009</v>
      </c>
      <c r="F163" s="104">
        <f t="shared" si="9"/>
        <v>0</v>
      </c>
      <c r="G163" s="104">
        <f t="shared" si="9"/>
        <v>0</v>
      </c>
      <c r="H163" s="104">
        <f t="shared" si="9"/>
        <v>0</v>
      </c>
    </row>
  </sheetData>
  <sheetProtection algorithmName="SHA-512" hashValue="x+KzvM2WH8oBapo0fVOZF2+8BgnpvtAvskkgC3TUjEPb3a7skqLMhE2HLFQFJFjxChrEGGUSdNlfLOhWD86qag==" saltValue="7hQXGeG81AVZTlVvRaZ9+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G14" sqref="G14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160</v>
      </c>
      <c r="B1" s="41" t="s">
        <v>333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5">
      <c r="A2" s="31" t="s">
        <v>169</v>
      </c>
      <c r="B2" s="27" t="s">
        <v>104</v>
      </c>
      <c r="C2" s="31" t="s">
        <v>334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335</v>
      </c>
      <c r="D3" s="104">
        <v>0.17</v>
      </c>
      <c r="E3" s="104">
        <v>0.17</v>
      </c>
      <c r="F3" s="104">
        <v>0.17</v>
      </c>
      <c r="G3" s="104">
        <v>0.17</v>
      </c>
      <c r="H3" s="31"/>
    </row>
    <row r="4" spans="1:8" x14ac:dyDescent="0.25">
      <c r="A4" s="31" t="s">
        <v>188</v>
      </c>
      <c r="B4" s="27" t="s">
        <v>104</v>
      </c>
      <c r="C4" s="31" t="s">
        <v>334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335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187</v>
      </c>
      <c r="B6" s="27" t="s">
        <v>104</v>
      </c>
      <c r="C6" s="31" t="s">
        <v>334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335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ht="13" x14ac:dyDescent="0.3">
      <c r="A9" s="106" t="s">
        <v>331</v>
      </c>
    </row>
    <row r="10" spans="1:8" ht="13" x14ac:dyDescent="0.3">
      <c r="A10" s="41" t="s">
        <v>160</v>
      </c>
      <c r="B10" s="41" t="s">
        <v>333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5">
      <c r="A11" s="31" t="s">
        <v>169</v>
      </c>
      <c r="B11" s="27" t="s">
        <v>104</v>
      </c>
      <c r="C11" s="31" t="s">
        <v>334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335</v>
      </c>
      <c r="D12" s="104">
        <f t="shared" ref="D12:G16" si="1">IF($C3="Affected fraction",D3,IF(D3=1,1,D3*0.9))</f>
        <v>0.15300000000000002</v>
      </c>
      <c r="E12" s="104">
        <f t="shared" si="1"/>
        <v>0.15300000000000002</v>
      </c>
      <c r="F12" s="104">
        <f t="shared" si="1"/>
        <v>0.15300000000000002</v>
      </c>
      <c r="G12" s="104">
        <f t="shared" si="1"/>
        <v>0.15300000000000002</v>
      </c>
    </row>
    <row r="13" spans="1:8" x14ac:dyDescent="0.25">
      <c r="A13" s="31" t="s">
        <v>188</v>
      </c>
      <c r="B13" s="27" t="s">
        <v>104</v>
      </c>
      <c r="C13" s="31" t="s">
        <v>334</v>
      </c>
      <c r="D13" s="104">
        <f t="shared" si="1"/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335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187</v>
      </c>
      <c r="B15" s="27" t="s">
        <v>104</v>
      </c>
      <c r="C15" s="31" t="s">
        <v>334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335</v>
      </c>
      <c r="D16" s="104">
        <f t="shared" si="1"/>
        <v>0.54</v>
      </c>
      <c r="E16" s="104">
        <f t="shared" si="1"/>
        <v>0.54</v>
      </c>
      <c r="F16" s="104">
        <f t="shared" si="1"/>
        <v>0.54</v>
      </c>
      <c r="G16" s="104">
        <f t="shared" si="1"/>
        <v>0.54</v>
      </c>
    </row>
    <row r="18" spans="1:7" s="106" customFormat="1" ht="13" x14ac:dyDescent="0.3">
      <c r="A18" s="106" t="s">
        <v>332</v>
      </c>
    </row>
    <row r="19" spans="1:7" ht="13" x14ac:dyDescent="0.3">
      <c r="A19" s="41" t="s">
        <v>160</v>
      </c>
      <c r="B19" s="41" t="s">
        <v>333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5">
      <c r="A20" s="31" t="s">
        <v>169</v>
      </c>
      <c r="B20" s="27" t="s">
        <v>104</v>
      </c>
      <c r="C20" s="31" t="s">
        <v>334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335</v>
      </c>
      <c r="D21" s="104">
        <f t="shared" ref="D21:G25" si="3">IF($C3="Affected fraction",D3,IF(D3=1,1,D3*1.05))</f>
        <v>0.17850000000000002</v>
      </c>
      <c r="E21" s="104">
        <f t="shared" si="3"/>
        <v>0.17850000000000002</v>
      </c>
      <c r="F21" s="104">
        <f t="shared" si="3"/>
        <v>0.17850000000000002</v>
      </c>
      <c r="G21" s="104">
        <f t="shared" si="3"/>
        <v>0.17850000000000002</v>
      </c>
    </row>
    <row r="22" spans="1:7" x14ac:dyDescent="0.25">
      <c r="A22" s="31" t="s">
        <v>188</v>
      </c>
      <c r="B22" s="27" t="s">
        <v>104</v>
      </c>
      <c r="C22" s="31" t="s">
        <v>334</v>
      </c>
      <c r="D22" s="104">
        <f t="shared" si="3"/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335</v>
      </c>
      <c r="D23" s="104">
        <f t="shared" si="3"/>
        <v>0.61949999999999994</v>
      </c>
      <c r="E23" s="104">
        <f t="shared" si="3"/>
        <v>0.61949999999999994</v>
      </c>
      <c r="F23" s="104">
        <f t="shared" si="3"/>
        <v>0.61949999999999994</v>
      </c>
      <c r="G23" s="104">
        <f t="shared" si="3"/>
        <v>0.61949999999999994</v>
      </c>
    </row>
    <row r="24" spans="1:7" x14ac:dyDescent="0.25">
      <c r="A24" s="31" t="s">
        <v>187</v>
      </c>
      <c r="B24" s="27" t="s">
        <v>104</v>
      </c>
      <c r="C24" s="31" t="s">
        <v>334</v>
      </c>
      <c r="D24" s="104">
        <f t="shared" si="3"/>
        <v>1</v>
      </c>
      <c r="E24" s="104">
        <f t="shared" si="3"/>
        <v>1</v>
      </c>
      <c r="F24" s="104">
        <f t="shared" si="3"/>
        <v>1</v>
      </c>
      <c r="G24" s="104">
        <f t="shared" si="3"/>
        <v>1</v>
      </c>
    </row>
    <row r="25" spans="1:7" x14ac:dyDescent="0.25">
      <c r="C25" s="27" t="s">
        <v>335</v>
      </c>
      <c r="D25" s="104">
        <f t="shared" si="3"/>
        <v>0.63</v>
      </c>
      <c r="E25" s="104">
        <f t="shared" si="3"/>
        <v>0.63</v>
      </c>
      <c r="F25" s="104">
        <f t="shared" si="3"/>
        <v>0.63</v>
      </c>
      <c r="G25" s="104">
        <f t="shared" si="3"/>
        <v>0.63</v>
      </c>
    </row>
  </sheetData>
  <sheetProtection algorithmName="SHA-512" hashValue="R6oa2OQjxVF8xWR8sDR6xHTdiNwTVWu7olwAhIwF38WMTELHu6lhbrfZ633fZc0K7E4kYrt3kMkQzVZ8rQtzZg==" saltValue="1+imHMaud6t99yDdjHI8j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3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30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WX12orJ7/2V9+3DhaBjcwrmVnEpCLMjk2dxOpqdxJE0aw9msr+IAyQw2qGICTu6xOlkygdN/qenatoSHdKNkMA==" saltValue="JrYGIckDk5beIdN6y3X5G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EYKFoLbMDUS0IrpZPqRy22kfpCERbibrrGPx68TTg5cTECZBc/3ZocWY5eONWFKuxtKBCR6udHgNezXSHLTVA==" saltValue="oVuqhD5EBg0t2wbf29KvC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yEkZNQN0kUIOjo2BEmzt/tYh8e2zS3jkIdDR0qI5xDCDH1QucMfBHdMMPZiE5s7IwkGP4lDrlJba72yqBlVX+w==" saltValue="6datZYzhswfSpwLMgFYbT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f6vqu5iXjmC4i6m/WbTfkZpkUxC4YB9G8EQY8NvBq+NBUNSLbxmVGRFtYAm03lF/8rP8KIUDWT3FGoJIMwI5qA==" saltValue="5YpsB4COKD5Ymsnvy1RUx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12</v>
      </c>
      <c r="B1" s="29" t="s">
        <v>144</v>
      </c>
    </row>
    <row r="2" spans="1:2" x14ac:dyDescent="0.25">
      <c r="A2" s="27" t="s">
        <v>145</v>
      </c>
      <c r="B2" s="116">
        <v>10</v>
      </c>
    </row>
    <row r="3" spans="1:2" x14ac:dyDescent="0.25">
      <c r="A3" s="27" t="s">
        <v>150</v>
      </c>
      <c r="B3" s="116">
        <v>10</v>
      </c>
    </row>
    <row r="4" spans="1:2" x14ac:dyDescent="0.25">
      <c r="A4" s="27" t="s">
        <v>146</v>
      </c>
      <c r="B4" s="116">
        <v>50</v>
      </c>
    </row>
    <row r="5" spans="1:2" x14ac:dyDescent="0.25">
      <c r="A5" s="27" t="s">
        <v>147</v>
      </c>
      <c r="B5" s="116">
        <v>100</v>
      </c>
    </row>
    <row r="6" spans="1:2" x14ac:dyDescent="0.25">
      <c r="A6" s="27" t="s">
        <v>148</v>
      </c>
      <c r="B6" s="116">
        <v>5</v>
      </c>
    </row>
    <row r="7" spans="1:2" x14ac:dyDescent="0.25">
      <c r="A7" s="27" t="s">
        <v>149</v>
      </c>
      <c r="B7" s="116">
        <v>5</v>
      </c>
    </row>
  </sheetData>
  <sheetProtection algorithmName="SHA-512" hashValue="uvJb63h6rQZk4K0Mt97/t68d+1reXyHNdS9qknLchg1Ny9366gUaKhZ8Y+fRMxAtTRBeemJGmdXVQ2fO1KzrPQ==" saltValue="EUB/6y2ATVcOVPgnY0R8n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ht="13" x14ac:dyDescent="0.3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5">
      <c r="B7" s="34" t="s">
        <v>156</v>
      </c>
      <c r="C7" s="33"/>
      <c r="D7" s="32"/>
      <c r="E7" s="62"/>
    </row>
    <row r="9" spans="1:5" ht="13" x14ac:dyDescent="0.3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5">
      <c r="B14" s="34" t="s">
        <v>156</v>
      </c>
      <c r="C14" s="33"/>
      <c r="D14" s="32"/>
      <c r="E14" s="62"/>
    </row>
    <row r="16" spans="1:5" ht="13" x14ac:dyDescent="0.3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5">
      <c r="B19" s="34" t="s">
        <v>97</v>
      </c>
      <c r="C19" s="62"/>
      <c r="D19" s="62"/>
      <c r="E19" s="44" t="str">
        <f>IF(E$7="","",E$7)</f>
        <v/>
      </c>
    </row>
    <row r="20" spans="2:5" x14ac:dyDescent="0.25">
      <c r="B20" s="34" t="s">
        <v>98</v>
      </c>
      <c r="C20" s="62"/>
      <c r="D20" s="62"/>
      <c r="E20" s="44" t="str">
        <f>IF(E$7="","",E$7)</f>
        <v/>
      </c>
    </row>
    <row r="21" spans="2:5" x14ac:dyDescent="0.25">
      <c r="B21" s="34" t="s">
        <v>156</v>
      </c>
      <c r="C21" s="33"/>
      <c r="D21" s="32"/>
      <c r="E21" s="62"/>
    </row>
  </sheetData>
  <sheetProtection algorithmName="SHA-512" hashValue="5pZxd7PVASJMhr46U//JfTSE68na4kC6RGdZGTNykrLyOobqovGRK5px6G08KSNa/BYUUgcZIhB/qTqjCdVqmg==" saltValue="ok/1S6p7DyxIBhZlSuZwl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5</v>
      </c>
      <c r="B1" s="38" t="s">
        <v>162</v>
      </c>
      <c r="C1" s="47" t="s">
        <v>6</v>
      </c>
      <c r="D1" s="47" t="s">
        <v>163</v>
      </c>
    </row>
    <row r="2" spans="1:4" ht="13" x14ac:dyDescent="0.3">
      <c r="A2" s="47" t="s">
        <v>160</v>
      </c>
      <c r="B2" s="34" t="s">
        <v>161</v>
      </c>
      <c r="C2" s="34" t="s">
        <v>165</v>
      </c>
      <c r="D2" s="62"/>
    </row>
    <row r="3" spans="1:4" ht="13" x14ac:dyDescent="0.3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yjUy6Jfzn3Y9zG1e6kh9y/owbX1ZoBitgMVaDM4DIcSNGLOTp6hJXlvwqMhuJe/BfpwEEXIbnHnSByPeLnql5A==" saltValue="3Rai7Tcj93cYQT4okGPnx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2024-03-15T02:42:21Z</dcterms:modified>
</cp:coreProperties>
</file>