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"/>
    </mc:Choice>
  </mc:AlternateContent>
  <xr:revisionPtr revIDLastSave="0" documentId="8_{571A0973-DD07-4FC1-BFE4-EF530626B8D2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<sst xmlns="http://schemas.openxmlformats.org/spreadsheetml/2006/main" count="1113" uniqueCount="272">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</sst>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320074</v>
      </c>
    </row>
    <row r="8" spans="1:3" ht="15" customHeight="1">
      <c r="B8" s="7" t="s">
        <v>106</v>
      </c>
      <c r="C8" s="66">
        <v>1.4999999999999999E-2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0.89062347412109399</v>
      </c>
    </row>
    <row r="11" spans="1:3" ht="15" customHeight="1">
      <c r="B11" s="7" t="s">
        <v>108</v>
      </c>
      <c r="C11" s="66">
        <v>0.62</v>
      </c>
    </row>
    <row r="12" spans="1:3" ht="15" customHeight="1">
      <c r="B12" s="7" t="s">
        <v>109</v>
      </c>
      <c r="C12" s="66">
        <v>0.72</v>
      </c>
    </row>
    <row r="13" spans="1:3" ht="15" customHeight="1">
      <c r="B13" s="7" t="s">
        <v>110</v>
      </c>
      <c r="C13" s="66">
        <v>0.249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0.12920000000000001</v>
      </c>
    </row>
    <row r="24" spans="1:3" ht="15" customHeight="1">
      <c r="B24" s="20" t="s">
        <v>102</v>
      </c>
      <c r="C24" s="67">
        <v>0.48200000000000004</v>
      </c>
    </row>
    <row r="25" spans="1:3" ht="15" customHeight="1">
      <c r="B25" s="20" t="s">
        <v>103</v>
      </c>
      <c r="C25" s="67">
        <v>0.36709999999999998</v>
      </c>
    </row>
    <row r="26" spans="1:3" ht="15" customHeight="1">
      <c r="B26" s="20" t="s">
        <v>104</v>
      </c>
      <c r="C26" s="67">
        <v>2.1700000000000001E-2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3.7</v>
      </c>
    </row>
    <row r="38" spans="1:5" ht="15" customHeight="1">
      <c r="B38" s="16" t="s">
        <v>91</v>
      </c>
      <c r="C38" s="68">
        <v>6.3</v>
      </c>
      <c r="D38" s="17"/>
      <c r="E38" s="18"/>
    </row>
    <row r="39" spans="1:5" ht="15" customHeight="1">
      <c r="B39" s="16" t="s">
        <v>90</v>
      </c>
      <c r="C39" s="68">
        <v>7.5</v>
      </c>
      <c r="D39" s="17"/>
      <c r="E39" s="17"/>
    </row>
    <row r="40" spans="1:5" ht="15" customHeight="1">
      <c r="B40" s="16" t="s">
        <v>171</v>
      </c>
      <c r="C40" s="68">
        <v>0.11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5.7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2.1099999999999997E-2</v>
      </c>
      <c r="D45" s="17"/>
    </row>
    <row r="46" spans="1:5" ht="15.75" customHeight="1">
      <c r="B46" s="16" t="s">
        <v>11</v>
      </c>
      <c r="C46" s="67">
        <v>7.4800000000000005E-2</v>
      </c>
      <c r="D46" s="17"/>
    </row>
    <row r="47" spans="1:5" ht="15.75" customHeight="1">
      <c r="B47" s="16" t="s">
        <v>12</v>
      </c>
      <c r="C47" s="67">
        <v>0.1323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0.77180000000000004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1.7313070307024998</v>
      </c>
      <c r="D51" s="17"/>
    </row>
    <row r="52" spans="1:4" ht="15" customHeight="1">
      <c r="B52" s="16" t="s">
        <v>125</v>
      </c>
      <c r="C52" s="65">
        <v>1.81313876013</v>
      </c>
    </row>
    <row r="53" spans="1:4" ht="15.75" customHeight="1">
      <c r="B53" s="16" t="s">
        <v>126</v>
      </c>
      <c r="C53" s="65">
        <v>1.81313876013</v>
      </c>
    </row>
    <row r="54" spans="1:4" ht="15.75" customHeight="1">
      <c r="B54" s="16" t="s">
        <v>127</v>
      </c>
      <c r="C54" s="65">
        <v>1.5393467972799999</v>
      </c>
    </row>
    <row r="55" spans="1:4" ht="15.75" customHeight="1">
      <c r="B55" s="16" t="s">
        <v>128</v>
      </c>
      <c r="C55" s="65">
        <v>1.5393467972799999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1.6202203499675955E-2</v>
      </c>
    </row>
    <row r="59" spans="1:4" ht="15.75" customHeight="1">
      <c r="B59" s="16" t="s">
        <v>132</v>
      </c>
      <c r="C59" s="66">
        <v>0.57831165779597737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1.7313070307024998</v>
      </c>
      <c r="C2" s="26">
        <f>'Baseline year population inputs'!C52</f>
        <v>1.81313876013</v>
      </c>
      <c r="D2" s="26">
        <f>'Baseline year population inputs'!C53</f>
        <v>1.81313876013</v>
      </c>
      <c r="E2" s="26">
        <f>'Baseline year population inputs'!C54</f>
        <v>1.5393467972799999</v>
      </c>
      <c r="F2" s="26">
        <f>'Baseline year population inputs'!C55</f>
        <v>1.5393467972799999</v>
      </c>
    </row>
    <row r="3" spans="1:6" ht="15.75" customHeight="1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1.4999999999999999E-2</v>
      </c>
      <c r="E2" s="93">
        <f>food_insecure</f>
        <v>1.4999999999999999E-2</v>
      </c>
      <c r="F2" s="93">
        <f>food_insecure</f>
        <v>1.4999999999999999E-2</v>
      </c>
      <c r="G2" s="93">
        <f>food_insecure</f>
        <v>1.4999999999999999E-2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1.4999999999999999E-2</v>
      </c>
      <c r="F5" s="93">
        <f>food_insecure</f>
        <v>1.4999999999999999E-2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1.7313070307024998</v>
      </c>
      <c r="D7" s="93">
        <f>diarrhoea_1_5mo</f>
        <v>1.81313876013</v>
      </c>
      <c r="E7" s="93">
        <f>diarrhoea_6_11mo</f>
        <v>1.81313876013</v>
      </c>
      <c r="F7" s="93">
        <f>diarrhoea_12_23mo</f>
        <v>1.5393467972799999</v>
      </c>
      <c r="G7" s="93">
        <f>diarrhoea_24_59mo</f>
        <v>1.5393467972799999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1.4999999999999999E-2</v>
      </c>
      <c r="F8" s="93">
        <f>food_insecure</f>
        <v>1.4999999999999999E-2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1.7313070307024998</v>
      </c>
      <c r="D12" s="93">
        <f>diarrhoea_1_5mo</f>
        <v>1.81313876013</v>
      </c>
      <c r="E12" s="93">
        <f>diarrhoea_6_11mo</f>
        <v>1.81313876013</v>
      </c>
      <c r="F12" s="93">
        <f>diarrhoea_12_23mo</f>
        <v>1.5393467972799999</v>
      </c>
      <c r="G12" s="93">
        <f>diarrhoea_24_59mo</f>
        <v>1.5393467972799999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1.4999999999999999E-2</v>
      </c>
      <c r="I15" s="93">
        <f>food_insecure</f>
        <v>1.4999999999999999E-2</v>
      </c>
      <c r="J15" s="93">
        <f>food_insecure</f>
        <v>1.4999999999999999E-2</v>
      </c>
      <c r="K15" s="93">
        <f>food_insecure</f>
        <v>1.4999999999999999E-2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0.249</v>
      </c>
      <c r="M24" s="93">
        <f>famplan_unmet_need</f>
        <v>0.249</v>
      </c>
      <c r="N24" s="93">
        <f>famplan_unmet_need</f>
        <v>0.249</v>
      </c>
      <c r="O24" s="93">
        <f>famplan_unmet_need</f>
        <v>0.249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5.3939033737182493E-2</v>
      </c>
      <c r="M25" s="93">
        <f>(1-food_insecure)*(0.49)+food_insecure*(0.7)</f>
        <v>0.49314999999999998</v>
      </c>
      <c r="N25" s="93">
        <f>(1-food_insecure)*(0.49)+food_insecure*(0.7)</f>
        <v>0.49314999999999998</v>
      </c>
      <c r="O25" s="93">
        <f>(1-food_insecure)*(0.49)+food_insecure*(0.7)</f>
        <v>0.49314999999999998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2.3116728744506782E-2</v>
      </c>
      <c r="M26" s="93">
        <f>(1-food_insecure)*(0.21)+food_insecure*(0.3)</f>
        <v>0.21134999999999998</v>
      </c>
      <c r="N26" s="93">
        <f>(1-food_insecure)*(0.21)+food_insecure*(0.3)</f>
        <v>0.21134999999999998</v>
      </c>
      <c r="O26" s="93">
        <f>(1-food_insecure)*(0.21)+food_insecure*(0.3)</f>
        <v>0.21134999999999998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3.232076339721672E-2</v>
      </c>
      <c r="M27" s="93">
        <f>(1-food_insecure)*(0.3)</f>
        <v>0.29549999999999998</v>
      </c>
      <c r="N27" s="93">
        <f>(1-food_insecure)*(0.3)</f>
        <v>0.29549999999999998</v>
      </c>
      <c r="O27" s="93">
        <f>(1-food_insecure)*(0.3)</f>
        <v>0.29549999999999998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0.89062347412109399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 t="e">
        <v>#N/A</v>
      </c>
      <c r="C2" s="75">
        <v>150000</v>
      </c>
      <c r="D2" s="75">
        <v>332000</v>
      </c>
      <c r="E2" s="75">
        <v>459000</v>
      </c>
      <c r="F2" s="75">
        <v>514000</v>
      </c>
      <c r="G2" s="22">
        <f t="shared" ref="G2:G40" si="0">C2+D2+E2+F2</f>
        <v>1455000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>
      <c r="A3" s="92">
        <f t="shared" ref="A3:A40" si="2">IF($A$2+ROW(A3)-2&lt;=end_year,A2+1,"")</f>
        <v>2020</v>
      </c>
      <c r="B3" s="74" t="e">
        <v>#N/A</v>
      </c>
      <c r="C3" s="75">
        <v>154000</v>
      </c>
      <c r="D3" s="75">
        <v>317000</v>
      </c>
      <c r="E3" s="75">
        <v>452000</v>
      </c>
      <c r="F3" s="75">
        <v>510000</v>
      </c>
      <c r="G3" s="22">
        <f t="shared" si="0"/>
        <v>1433000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>
      <c r="A4" s="92">
        <f t="shared" si="2"/>
        <v>2021</v>
      </c>
      <c r="B4" s="74" t="e">
        <v>#N/A</v>
      </c>
      <c r="C4" s="75">
        <v>159000</v>
      </c>
      <c r="D4" s="75">
        <v>305000</v>
      </c>
      <c r="E4" s="75">
        <v>445000</v>
      </c>
      <c r="F4" s="75">
        <v>503000</v>
      </c>
      <c r="G4" s="22">
        <f t="shared" si="0"/>
        <v>1412000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>
        <f t="shared" si="2"/>
        <v>2022</v>
      </c>
      <c r="B5" s="74">
        <v>60203.25</v>
      </c>
      <c r="C5" s="75">
        <v>163000</v>
      </c>
      <c r="D5" s="75">
        <v>296000</v>
      </c>
      <c r="E5" s="75">
        <v>437000</v>
      </c>
      <c r="F5" s="75">
        <v>495000</v>
      </c>
      <c r="G5" s="22">
        <f t="shared" si="0"/>
        <v>1391000</v>
      </c>
      <c r="H5" s="22">
        <f t="shared" si="1"/>
        <v>69595.834185894084</v>
      </c>
      <c r="I5" s="22">
        <f t="shared" si="3"/>
        <v>1321404.1658141059</v>
      </c>
    </row>
    <row r="6" spans="1:9" ht="15.75" customHeight="1">
      <c r="A6" s="92" t="str">
        <f t="shared" si="2"/>
        <v/>
      </c>
      <c r="B6" s="74">
        <v>59208.430000000008</v>
      </c>
      <c r="C6" s="75">
        <v>167000</v>
      </c>
      <c r="D6" s="75">
        <v>289000</v>
      </c>
      <c r="E6" s="75">
        <v>427000</v>
      </c>
      <c r="F6" s="75">
        <v>485000</v>
      </c>
      <c r="G6" s="22">
        <f t="shared" si="0"/>
        <v>1368000</v>
      </c>
      <c r="H6" s="22">
        <f t="shared" si="1"/>
        <v>68445.807770961153</v>
      </c>
      <c r="I6" s="22">
        <f t="shared" si="3"/>
        <v>1299554.1922290388</v>
      </c>
    </row>
    <row r="7" spans="1:9" ht="15.75" customHeight="1">
      <c r="A7" s="92" t="str">
        <f t="shared" si="2"/>
        <v/>
      </c>
      <c r="B7" s="74">
        <v>58213.127000000008</v>
      </c>
      <c r="C7" s="75">
        <v>168000</v>
      </c>
      <c r="D7" s="75">
        <v>286000</v>
      </c>
      <c r="E7" s="75">
        <v>413000</v>
      </c>
      <c r="F7" s="75">
        <v>478000</v>
      </c>
      <c r="G7" s="22">
        <f t="shared" si="0"/>
        <v>1345000</v>
      </c>
      <c r="H7" s="22">
        <f t="shared" si="1"/>
        <v>67295.223000990707</v>
      </c>
      <c r="I7" s="22">
        <f t="shared" si="3"/>
        <v>1277704.7769990093</v>
      </c>
    </row>
    <row r="8" spans="1:9" ht="15.75" customHeight="1">
      <c r="A8" s="92" t="str">
        <f t="shared" si="2"/>
        <v/>
      </c>
      <c r="B8" s="74">
        <v>57255.721199999993</v>
      </c>
      <c r="C8" s="75">
        <v>168000</v>
      </c>
      <c r="D8" s="75">
        <v>287000</v>
      </c>
      <c r="E8" s="75">
        <v>396000</v>
      </c>
      <c r="F8" s="75">
        <v>471000</v>
      </c>
      <c r="G8" s="22">
        <f t="shared" si="0"/>
        <v>1322000</v>
      </c>
      <c r="H8" s="22">
        <f t="shared" si="1"/>
        <v>66188.447946397908</v>
      </c>
      <c r="I8" s="22">
        <f t="shared" si="3"/>
        <v>1255811.5520536022</v>
      </c>
    </row>
    <row r="9" spans="1:9" ht="15.75" customHeight="1">
      <c r="A9" s="92" t="str">
        <f t="shared" si="2"/>
        <v/>
      </c>
      <c r="B9" s="74">
        <v>56297.59199999999</v>
      </c>
      <c r="C9" s="75">
        <v>166000</v>
      </c>
      <c r="D9" s="75">
        <v>291000</v>
      </c>
      <c r="E9" s="75">
        <v>377000</v>
      </c>
      <c r="F9" s="75">
        <v>464000</v>
      </c>
      <c r="G9" s="22">
        <f t="shared" si="0"/>
        <v>1298000</v>
      </c>
      <c r="H9" s="22">
        <f t="shared" si="1"/>
        <v>65080.836630864884</v>
      </c>
      <c r="I9" s="22">
        <f t="shared" si="3"/>
        <v>1232919.163369135</v>
      </c>
    </row>
    <row r="10" spans="1:9" ht="15.75" customHeight="1">
      <c r="A10" s="92" t="str">
        <f t="shared" si="2"/>
        <v/>
      </c>
      <c r="B10" s="74">
        <v>55338.943999999989</v>
      </c>
      <c r="C10" s="75">
        <v>163000</v>
      </c>
      <c r="D10" s="75">
        <v>296000</v>
      </c>
      <c r="E10" s="75">
        <v>356000</v>
      </c>
      <c r="F10" s="75">
        <v>459000</v>
      </c>
      <c r="G10" s="22">
        <f t="shared" si="0"/>
        <v>1274000</v>
      </c>
      <c r="H10" s="22">
        <f t="shared" si="1"/>
        <v>63972.625574972735</v>
      </c>
      <c r="I10" s="22">
        <f t="shared" si="3"/>
        <v>1210027.3744250273</v>
      </c>
    </row>
    <row r="11" spans="1:9" ht="15.75" customHeight="1">
      <c r="A11" s="92" t="str">
        <f t="shared" si="2"/>
        <v/>
      </c>
      <c r="B11" s="74">
        <v>54371.483599999978</v>
      </c>
      <c r="C11" s="75">
        <v>160000</v>
      </c>
      <c r="D11" s="75">
        <v>301000</v>
      </c>
      <c r="E11" s="75">
        <v>336000</v>
      </c>
      <c r="F11" s="75">
        <v>452000</v>
      </c>
      <c r="G11" s="22">
        <f t="shared" si="0"/>
        <v>1249000</v>
      </c>
      <c r="H11" s="22">
        <f t="shared" si="1"/>
        <v>62854.227256280312</v>
      </c>
      <c r="I11" s="22">
        <f t="shared" si="3"/>
        <v>1186145.7727437196</v>
      </c>
    </row>
    <row r="12" spans="1:9" ht="15.75" customHeight="1">
      <c r="A12" s="92" t="str">
        <f t="shared" si="2"/>
        <v/>
      </c>
      <c r="B12" s="74">
        <v>53412.480000000003</v>
      </c>
      <c r="C12" s="75">
        <v>158000</v>
      </c>
      <c r="D12" s="75">
        <v>306000</v>
      </c>
      <c r="E12" s="75">
        <v>318000</v>
      </c>
      <c r="F12" s="75">
        <v>445000</v>
      </c>
      <c r="G12" s="22">
        <f t="shared" si="0"/>
        <v>1227000</v>
      </c>
      <c r="H12" s="22">
        <f t="shared" si="1"/>
        <v>61745.605121606954</v>
      </c>
      <c r="I12" s="22">
        <f t="shared" si="3"/>
        <v>1165254.394878393</v>
      </c>
    </row>
    <row r="13" spans="1:9" ht="15.75" customHeight="1">
      <c r="A13" s="92" t="str">
        <f t="shared" si="2"/>
        <v/>
      </c>
      <c r="B13" s="74">
        <v>147000</v>
      </c>
      <c r="C13" s="75">
        <v>349000</v>
      </c>
      <c r="D13" s="75">
        <v>466000</v>
      </c>
      <c r="E13" s="75">
        <v>515000</v>
      </c>
      <c r="F13" s="75">
        <v>7.9852127500000016E-3</v>
      </c>
      <c r="G13" s="22">
        <f t="shared" si="0"/>
        <v>1330000.0079852128</v>
      </c>
      <c r="H13" s="22">
        <f t="shared" si="1"/>
        <v>169934.14184992388</v>
      </c>
      <c r="I13" s="22">
        <f t="shared" si="3"/>
        <v>1160065.866135289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7.9852127500000016E-3</v>
      </c>
    </row>
    <row r="4" spans="1:8" ht="15.75" customHeight="1">
      <c r="B4" s="24" t="s">
        <v>7</v>
      </c>
      <c r="C4" s="76">
        <v>4.446072896128641E-2</v>
      </c>
    </row>
    <row r="5" spans="1:8" ht="15.75" customHeight="1">
      <c r="B5" s="24" t="s">
        <v>8</v>
      </c>
      <c r="C5" s="76">
        <v>7.1151790184828118E-2</v>
      </c>
    </row>
    <row r="6" spans="1:8" ht="15.75" customHeight="1">
      <c r="B6" s="24" t="s">
        <v>10</v>
      </c>
      <c r="C6" s="76">
        <v>0.11024105676837001</v>
      </c>
    </row>
    <row r="7" spans="1:8" ht="15.75" customHeight="1">
      <c r="B7" s="24" t="s">
        <v>13</v>
      </c>
      <c r="C7" s="76">
        <v>0.36181666832485976</v>
      </c>
    </row>
    <row r="8" spans="1:8" ht="15.75" customHeight="1">
      <c r="B8" s="24" t="s">
        <v>14</v>
      </c>
      <c r="C8" s="76">
        <v>1.7224304563927577E-6</v>
      </c>
    </row>
    <row r="9" spans="1:8" ht="15.75" customHeight="1">
      <c r="B9" s="24" t="s">
        <v>27</v>
      </c>
      <c r="C9" s="76">
        <v>0.24350533540710448</v>
      </c>
    </row>
    <row r="10" spans="1:8" ht="15.75" customHeight="1">
      <c r="B10" s="24" t="s">
        <v>15</v>
      </c>
      <c r="C10" s="76">
        <v>0.16083748517309482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4.1008709360629302E-2</v>
      </c>
      <c r="D14" s="76">
        <v>4.1008709360629302E-2</v>
      </c>
      <c r="E14" s="76">
        <v>1.9198634077555499E-2</v>
      </c>
      <c r="F14" s="76">
        <v>1.9198634077555499E-2</v>
      </c>
    </row>
    <row r="15" spans="1:8" ht="15.75" customHeight="1">
      <c r="B15" s="24" t="s">
        <v>16</v>
      </c>
      <c r="C15" s="76">
        <v>0.28032566808135301</v>
      </c>
      <c r="D15" s="76">
        <v>0.28032566808135301</v>
      </c>
      <c r="E15" s="76">
        <v>0.13632271895100401</v>
      </c>
      <c r="F15" s="76">
        <v>0.13632271895100401</v>
      </c>
    </row>
    <row r="16" spans="1:8" ht="15.75" customHeight="1">
      <c r="B16" s="24" t="s">
        <v>17</v>
      </c>
      <c r="C16" s="76">
        <v>2.7308789609014103E-2</v>
      </c>
      <c r="D16" s="76">
        <v>2.7308789609014103E-2</v>
      </c>
      <c r="E16" s="76">
        <v>2.7644966087436301E-2</v>
      </c>
      <c r="F16" s="76">
        <v>2.7644966087436301E-2</v>
      </c>
    </row>
    <row r="17" spans="1:8" ht="15.75" customHeight="1">
      <c r="B17" s="24" t="s">
        <v>18</v>
      </c>
      <c r="C17" s="76">
        <v>4.7947781493493802E-4</v>
      </c>
      <c r="D17" s="76">
        <v>4.7947781493493802E-4</v>
      </c>
      <c r="E17" s="76">
        <v>4.9328608493413601E-4</v>
      </c>
      <c r="F17" s="76">
        <v>4.9328608493413601E-4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1.42244112305061E-3</v>
      </c>
      <c r="D19" s="76">
        <v>1.42244112305061E-3</v>
      </c>
      <c r="E19" s="76">
        <v>6.3768018156868311E-4</v>
      </c>
      <c r="F19" s="76">
        <v>6.3768018156868311E-4</v>
      </c>
    </row>
    <row r="20" spans="1:8" ht="15.75" customHeight="1">
      <c r="B20" s="24" t="s">
        <v>21</v>
      </c>
      <c r="C20" s="76">
        <v>5.6443352725891009E-3</v>
      </c>
      <c r="D20" s="76">
        <v>5.6443352725891009E-3</v>
      </c>
      <c r="E20" s="76">
        <v>6.1153309793306196E-3</v>
      </c>
      <c r="F20" s="76">
        <v>6.1153309793306196E-3</v>
      </c>
    </row>
    <row r="21" spans="1:8" ht="15.75" customHeight="1">
      <c r="B21" s="24" t="s">
        <v>22</v>
      </c>
      <c r="C21" s="76">
        <v>7.8625110174697005E-2</v>
      </c>
      <c r="D21" s="76">
        <v>7.8625110174697005E-2</v>
      </c>
      <c r="E21" s="76">
        <v>0.23645439001652002</v>
      </c>
      <c r="F21" s="76">
        <v>0.23645439001652002</v>
      </c>
    </row>
    <row r="22" spans="1:8" ht="15.75" customHeight="1">
      <c r="B22" s="24" t="s">
        <v>23</v>
      </c>
      <c r="C22" s="76">
        <v>0.56518546856373186</v>
      </c>
      <c r="D22" s="76">
        <v>0.56518546856373186</v>
      </c>
      <c r="E22" s="76">
        <v>0.57313299362165071</v>
      </c>
      <c r="F22" s="76">
        <v>0.57313299362165071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7.0900000000000005E-2</v>
      </c>
    </row>
    <row r="27" spans="1:8" ht="15.75" customHeight="1">
      <c r="B27" s="24" t="s">
        <v>39</v>
      </c>
      <c r="C27" s="76">
        <v>6.3799999999999996E-2</v>
      </c>
    </row>
    <row r="28" spans="1:8" ht="15.75" customHeight="1">
      <c r="B28" s="24" t="s">
        <v>40</v>
      </c>
      <c r="C28" s="76">
        <v>0.20579999999999998</v>
      </c>
    </row>
    <row r="29" spans="1:8" ht="15.75" customHeight="1">
      <c r="B29" s="24" t="s">
        <v>41</v>
      </c>
      <c r="C29" s="76">
        <v>0.159</v>
      </c>
    </row>
    <row r="30" spans="1:8" ht="15.75" customHeight="1">
      <c r="B30" s="24" t="s">
        <v>42</v>
      </c>
      <c r="C30" s="76">
        <v>0.14980000000000002</v>
      </c>
    </row>
    <row r="31" spans="1:8" ht="15.75" customHeight="1">
      <c r="B31" s="24" t="s">
        <v>43</v>
      </c>
      <c r="C31" s="76">
        <v>5.96E-2</v>
      </c>
    </row>
    <row r="32" spans="1:8" ht="15.75" customHeight="1">
      <c r="B32" s="24" t="s">
        <v>44</v>
      </c>
      <c r="C32" s="76">
        <v>9.64E-2</v>
      </c>
    </row>
    <row r="33" spans="2:3" ht="15.75" customHeight="1">
      <c r="B33" s="24" t="s">
        <v>45</v>
      </c>
      <c r="C33" s="76">
        <v>0.10289999999999999</v>
      </c>
    </row>
    <row r="34" spans="2:3" ht="15.75" customHeight="1">
      <c r="B34" s="24" t="s">
        <v>46</v>
      </c>
      <c r="C34" s="76">
        <v>9.1800000002235163E-2</v>
      </c>
    </row>
    <row r="35" spans="2:3" ht="15.75" customHeight="1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0.76969475913211838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0.36588747924999998</v>
      </c>
      <c r="D14" s="79">
        <v>0.367404292656</v>
      </c>
      <c r="E14" s="79">
        <v>0.367404292656</v>
      </c>
      <c r="F14" s="79">
        <v>0.16958749963200004</v>
      </c>
      <c r="G14" s="79">
        <v>0.16958749963200004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>
      <c r="B15" s="16" t="s">
        <v>68</v>
      </c>
      <c r="C15" s="77">
        <f t="shared" ref="C15:O15" si="0">iron_deficiency_anaemia*C14</f>
        <v>0.21159699469185875</v>
      </c>
      <c r="D15" s="77">
        <f t="shared" si="0"/>
        <v>0.21247418556724978</v>
      </c>
      <c r="E15" s="77">
        <f t="shared" si="0"/>
        <v>0.21247418556724978</v>
      </c>
      <c r="F15" s="77">
        <f t="shared" si="0"/>
        <v>9.807442805365664E-2</v>
      </c>
      <c r="G15" s="77">
        <f t="shared" si="0"/>
        <v>9.807442805365664E-2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C2" sqref="C2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  <c r="F1">
        <v>2023</v>
      </c>
    </row>
    <row r="2" spans="1:11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 t="e">
        <v>#N/A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 t="e">
        <v>#N/A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0.367404292656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7.2430000000000003</v>
      </c>
      <c r="D13" s="28">
        <v>7.0030000000000001</v>
      </c>
      <c r="E13" s="28">
        <v>6.7910000000000004</v>
      </c>
      <c r="F13" s="28">
        <v>6.5819999999999999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0.11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 t="e">
        <v>#N/A</v>
      </c>
      <c r="C2" s="85">
        <v>0.95</v>
      </c>
      <c r="D2" s="86">
        <v>79.237944195058446</v>
      </c>
      <c r="E2" s="86" t="s">
        <v>201</v>
      </c>
    </row>
    <row r="3" spans="1:5" ht="15.75" customHeight="1">
      <c r="A3" s="53" t="s">
        <v>86</v>
      </c>
      <c r="B3" s="85" t="e">
        <v>#N/A</v>
      </c>
      <c r="C3" s="85">
        <v>0.95</v>
      </c>
      <c r="D3" s="86">
        <v>40.355493895445491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746.9025246802014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7.6012727459732039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 t="e">
        <v>#N/A</v>
      </c>
      <c r="C10" s="85">
        <v>0.95</v>
      </c>
      <c r="D10" s="86">
        <v>1.9549596099273805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1.9549596099273805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1.9549596099273805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1.9549596099273805</v>
      </c>
      <c r="E13" s="86" t="s">
        <v>201</v>
      </c>
    </row>
    <row r="14" spans="1:5" ht="15.75" customHeight="1">
      <c r="A14" s="11" t="s">
        <v>189</v>
      </c>
      <c r="B14" s="85" t="e">
        <v>#N/A</v>
      </c>
      <c r="C14" s="85">
        <v>0.95</v>
      </c>
      <c r="D14" s="86">
        <v>13.487793339241398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13.487793339241398</v>
      </c>
      <c r="E15" s="86" t="s">
        <v>201</v>
      </c>
    </row>
    <row r="16" spans="1:5" ht="15.75" customHeight="1">
      <c r="A16" s="53" t="s">
        <v>57</v>
      </c>
      <c r="B16" s="85" t="e">
        <v>#N/A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1.1945591391367461</v>
      </c>
      <c r="E17" s="86" t="s">
        <v>201</v>
      </c>
    </row>
    <row r="18" spans="1:5" ht="15.75" customHeight="1">
      <c r="A18" s="53" t="s">
        <v>175</v>
      </c>
      <c r="B18" s="85" t="e">
        <v>#N/A</v>
      </c>
      <c r="C18" s="85">
        <v>0.95</v>
      </c>
      <c r="D18" s="86">
        <v>17.118703595251191</v>
      </c>
      <c r="E18" s="86" t="s">
        <v>201</v>
      </c>
    </row>
    <row r="19" spans="1:5" ht="15.75" customHeight="1">
      <c r="A19" s="53" t="s">
        <v>174</v>
      </c>
      <c r="B19" s="85" t="e">
        <v>#N/A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 t="e">
        <v>#N/A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 t="e">
        <v>#N/A</v>
      </c>
      <c r="C21" s="85">
        <v>0.95</v>
      </c>
      <c r="D21" s="86">
        <v>80.311935815133822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23.524997843753898</v>
      </c>
      <c r="E22" s="86" t="s">
        <v>201</v>
      </c>
    </row>
    <row r="23" spans="1:5" ht="15.75" customHeight="1">
      <c r="A23" s="53" t="s">
        <v>34</v>
      </c>
      <c r="B23" s="85" t="e">
        <v>#N/A</v>
      </c>
      <c r="C23" s="85">
        <v>0.95</v>
      </c>
      <c r="D23" s="86">
        <v>4.5765963468796116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19.061801059277848</v>
      </c>
      <c r="E24" s="86" t="s">
        <v>201</v>
      </c>
    </row>
    <row r="25" spans="1:5" ht="15.75" customHeight="1">
      <c r="A25" s="53" t="s">
        <v>87</v>
      </c>
      <c r="B25" s="85" t="e">
        <v>#N/A</v>
      </c>
      <c r="C25" s="85">
        <v>0.95</v>
      </c>
      <c r="D25" s="86">
        <v>19.047423279536854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6.2891144680758089</v>
      </c>
      <c r="E26" s="86" t="s">
        <v>201</v>
      </c>
    </row>
    <row r="27" spans="1:5" ht="15.75" customHeight="1">
      <c r="A27" s="53" t="s">
        <v>59</v>
      </c>
      <c r="B27" s="85" t="e">
        <v>#N/A</v>
      </c>
      <c r="C27" s="85">
        <v>0.95</v>
      </c>
      <c r="D27" s="86">
        <v>10.538872753169683</v>
      </c>
      <c r="E27" s="86" t="s">
        <v>201</v>
      </c>
    </row>
    <row r="28" spans="1:5" ht="15.75" customHeight="1">
      <c r="A28" s="53" t="s">
        <v>84</v>
      </c>
      <c r="B28" s="85" t="e">
        <v>#N/A</v>
      </c>
      <c r="C28" s="85">
        <v>0.95</v>
      </c>
      <c r="D28" s="86">
        <v>1.1743264178454222</v>
      </c>
      <c r="E28" s="86" t="s">
        <v>201</v>
      </c>
    </row>
    <row r="29" spans="1:5" ht="15.75" customHeight="1">
      <c r="A29" s="53" t="s">
        <v>58</v>
      </c>
      <c r="B29" s="85" t="e">
        <v>#N/A</v>
      </c>
      <c r="C29" s="85">
        <v>0.95</v>
      </c>
      <c r="D29" s="86">
        <v>162.0533213325655</v>
      </c>
      <c r="E29" s="86" t="s">
        <v>201</v>
      </c>
    </row>
    <row r="30" spans="1:5" ht="15.75" customHeight="1">
      <c r="A30" s="53" t="s">
        <v>67</v>
      </c>
      <c r="B30" s="85" t="e">
        <v>#N/A</v>
      </c>
      <c r="C30" s="85">
        <v>0.95</v>
      </c>
      <c r="D30" s="86">
        <v>301.67789878351385</v>
      </c>
      <c r="E30" s="86" t="s">
        <v>201</v>
      </c>
    </row>
    <row r="31" spans="1:5" ht="15.75" customHeight="1">
      <c r="A31" s="53" t="s">
        <v>185</v>
      </c>
      <c r="B31" s="85" t="e">
        <v>#N/A</v>
      </c>
      <c r="C31" s="85">
        <v>0.95</v>
      </c>
      <c r="D31" s="86">
        <v>301.67789878351385</v>
      </c>
      <c r="E31" s="86" t="s">
        <v>201</v>
      </c>
    </row>
    <row r="32" spans="1:5" ht="15.75" customHeight="1">
      <c r="A32" s="53" t="s">
        <v>28</v>
      </c>
      <c r="B32" s="85" t="e">
        <v>#N/A</v>
      </c>
      <c r="C32" s="85">
        <v>0.95</v>
      </c>
      <c r="D32" s="86">
        <v>2.6138160070688325</v>
      </c>
      <c r="E32" s="86" t="s">
        <v>201</v>
      </c>
    </row>
    <row r="33" spans="1:6" ht="15.75" customHeight="1">
      <c r="A33" s="53" t="s">
        <v>83</v>
      </c>
      <c r="B33" s="85" t="e">
        <v>#N/A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 t="e">
        <v>#N/A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 t="e">
        <v>#N/A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 t="e">
        <v>#N/A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 t="e">
        <v>#N/A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 t="e">
        <v>#N/A</v>
      </c>
      <c r="C38" s="85">
        <v>0.95</v>
      </c>
      <c r="D38" s="86">
        <v>2.2980900610761941</v>
      </c>
      <c r="E38" s="86" t="s">
        <v>201</v>
      </c>
    </row>
    <row r="39" spans="1:6" ht="15.75" customHeight="1">
      <c r="A39" s="53" t="s">
        <v>60</v>
      </c>
      <c r="B39" s="85" t="e">
        <v>#N/A</v>
      </c>
      <c r="C39" s="85">
        <v>0.95</v>
      </c>
      <c r="D39" s="86">
        <v>2.6349382131832719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2020-08-28T04:34:48Z</dcterms:modified>
</cp:coreProperties>
</file>