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E8DBB05-840B-410B-B7FE-1539C5872062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<sst xmlns="http://schemas.openxmlformats.org/spreadsheetml/2006/main" count="1113" uniqueCount="272">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</sst>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181136</v>
      </c>
    </row>
    <row r="8" spans="1:3" ht="15" customHeight="1">
      <c r="B8" s="7" t="s">
        <v>106</v>
      </c>
      <c r="C8" s="66">
        <v>0.42030000000000001</v>
      </c>
    </row>
    <row r="9" spans="1:3" ht="15" customHeight="1">
      <c r="B9" s="9" t="s">
        <v>107</v>
      </c>
      <c r="C9" s="67">
        <v>0.69</v>
      </c>
    </row>
    <row r="10" spans="1:3" ht="15" customHeight="1">
      <c r="B10" s="9" t="s">
        <v>105</v>
      </c>
      <c r="C10" s="67">
        <v>0.41391979217529296</v>
      </c>
    </row>
    <row r="11" spans="1:3" ht="15" customHeight="1">
      <c r="B11" s="7" t="s">
        <v>108</v>
      </c>
      <c r="C11" s="66">
        <v>0.7609999999999999</v>
      </c>
    </row>
    <row r="12" spans="1:3" ht="15" customHeight="1">
      <c r="B12" s="7" t="s">
        <v>109</v>
      </c>
      <c r="C12" s="66">
        <v>0.59599999999999997</v>
      </c>
    </row>
    <row r="13" spans="1:3" ht="15" customHeight="1">
      <c r="B13" s="7" t="s">
        <v>110</v>
      </c>
      <c r="C13" s="66">
        <v>0.19399999999999998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0.12809999999999999</v>
      </c>
    </row>
    <row r="24" spans="1:3" ht="15" customHeight="1">
      <c r="B24" s="20" t="s">
        <v>102</v>
      </c>
      <c r="C24" s="67">
        <v>0.52129999999999999</v>
      </c>
    </row>
    <row r="25" spans="1:3" ht="15" customHeight="1">
      <c r="B25" s="20" t="s">
        <v>103</v>
      </c>
      <c r="C25" s="67">
        <v>0.2964</v>
      </c>
    </row>
    <row r="26" spans="1:3" ht="15" customHeight="1">
      <c r="B26" s="20" t="s">
        <v>104</v>
      </c>
      <c r="C26" s="67">
        <v>5.4199999999999998E-2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0.317</v>
      </c>
    </row>
    <row r="30" spans="1:3" ht="14.25" customHeight="1">
      <c r="B30" s="30" t="s">
        <v>76</v>
      </c>
      <c r="C30" s="69">
        <v>3.3000000000000002E-2</v>
      </c>
    </row>
    <row r="31" spans="1:3" ht="14.25" customHeight="1">
      <c r="B31" s="30" t="s">
        <v>77</v>
      </c>
      <c r="C31" s="69">
        <v>9.5000000000000001E-2</v>
      </c>
    </row>
    <row r="32" spans="1:3" ht="14.25" customHeight="1">
      <c r="B32" s="30" t="s">
        <v>78</v>
      </c>
      <c r="C32" s="69">
        <v>0.55500000000000005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17.399999999999999</v>
      </c>
    </row>
    <row r="38" spans="1:5" ht="15" customHeight="1">
      <c r="B38" s="16" t="s">
        <v>91</v>
      </c>
      <c r="C38" s="68">
        <v>40.799999999999997</v>
      </c>
      <c r="D38" s="17"/>
      <c r="E38" s="18"/>
    </row>
    <row r="39" spans="1:5" ht="15" customHeight="1">
      <c r="B39" s="16" t="s">
        <v>90</v>
      </c>
      <c r="C39" s="68">
        <v>53.9</v>
      </c>
      <c r="D39" s="17"/>
      <c r="E39" s="17"/>
    </row>
    <row r="40" spans="1:5" ht="15" customHeight="1">
      <c r="B40" s="16" t="s">
        <v>171</v>
      </c>
      <c r="C40" s="68">
        <v>3.89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12.3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2.2099999999999998E-2</v>
      </c>
      <c r="D45" s="17"/>
    </row>
    <row r="46" spans="1:5" ht="15.75" customHeight="1">
      <c r="B46" s="16" t="s">
        <v>11</v>
      </c>
      <c r="C46" s="67">
        <v>0.1164</v>
      </c>
      <c r="D46" s="17"/>
    </row>
    <row r="47" spans="1:5" ht="15.75" customHeight="1">
      <c r="B47" s="16" t="s">
        <v>12</v>
      </c>
      <c r="C47" s="67">
        <v>0.1696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0.69189999999999996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3.0449887387924996</v>
      </c>
      <c r="D51" s="17"/>
    </row>
    <row r="52" spans="1:4" ht="15" customHeight="1">
      <c r="B52" s="16" t="s">
        <v>125</v>
      </c>
      <c r="C52" s="65">
        <v>3.1795228870500001</v>
      </c>
    </row>
    <row r="53" spans="1:4" ht="15.75" customHeight="1">
      <c r="B53" s="16" t="s">
        <v>126</v>
      </c>
      <c r="C53" s="65">
        <v>3.1795228870500001</v>
      </c>
    </row>
    <row r="54" spans="1:4" ht="15.75" customHeight="1">
      <c r="B54" s="16" t="s">
        <v>127</v>
      </c>
      <c r="C54" s="65">
        <v>1.97057748858</v>
      </c>
    </row>
    <row r="55" spans="1:4" ht="15.75" customHeight="1">
      <c r="B55" s="16" t="s">
        <v>128</v>
      </c>
      <c r="C55" s="65">
        <v>1.97057748858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0.46239729872511037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3.0449887387924996</v>
      </c>
      <c r="C2" s="26">
        <f>'Baseline year population inputs'!C52</f>
        <v>3.1795228870500001</v>
      </c>
      <c r="D2" s="26">
        <f>'Baseline year population inputs'!C53</f>
        <v>3.1795228870500001</v>
      </c>
      <c r="E2" s="26">
        <f>'Baseline year population inputs'!C54</f>
        <v>1.97057748858</v>
      </c>
      <c r="F2" s="26">
        <f>'Baseline year population inputs'!C55</f>
        <v>1.97057748858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0.42030000000000001</v>
      </c>
      <c r="E2" s="93">
        <f>food_insecure</f>
        <v>0.42030000000000001</v>
      </c>
      <c r="F2" s="93">
        <f>food_insecure</f>
        <v>0.42030000000000001</v>
      </c>
      <c r="G2" s="93">
        <f>food_insecure</f>
        <v>0.42030000000000001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0.42030000000000001</v>
      </c>
      <c r="F5" s="93">
        <f>food_insecure</f>
        <v>0.42030000000000001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3.0449887387924996</v>
      </c>
      <c r="D7" s="93">
        <f>diarrhoea_1_5mo</f>
        <v>3.1795228870500001</v>
      </c>
      <c r="E7" s="93">
        <f>diarrhoea_6_11mo</f>
        <v>3.1795228870500001</v>
      </c>
      <c r="F7" s="93">
        <f>diarrhoea_12_23mo</f>
        <v>1.97057748858</v>
      </c>
      <c r="G7" s="93">
        <f>diarrhoea_24_59mo</f>
        <v>1.97057748858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0.42030000000000001</v>
      </c>
      <c r="F8" s="93">
        <f>food_insecure</f>
        <v>0.42030000000000001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3.0449887387924996</v>
      </c>
      <c r="D12" s="93">
        <f>diarrhoea_1_5mo</f>
        <v>3.1795228870500001</v>
      </c>
      <c r="E12" s="93">
        <f>diarrhoea_6_11mo</f>
        <v>3.1795228870500001</v>
      </c>
      <c r="F12" s="93">
        <f>diarrhoea_12_23mo</f>
        <v>1.97057748858</v>
      </c>
      <c r="G12" s="93">
        <f>diarrhoea_24_59mo</f>
        <v>1.97057748858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0.42030000000000001</v>
      </c>
      <c r="I15" s="93">
        <f>food_insecure</f>
        <v>0.42030000000000001</v>
      </c>
      <c r="J15" s="93">
        <f>food_insecure</f>
        <v>0.42030000000000001</v>
      </c>
      <c r="K15" s="93">
        <f>food_insecure</f>
        <v>0.42030000000000001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0.7609999999999999</v>
      </c>
      <c r="I18" s="93">
        <f>frac_PW_health_facility</f>
        <v>0.7609999999999999</v>
      </c>
      <c r="J18" s="93">
        <f>frac_PW_health_facility</f>
        <v>0.7609999999999999</v>
      </c>
      <c r="K18" s="93">
        <f>frac_PW_health_facility</f>
        <v>0.7609999999999999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0.69</v>
      </c>
      <c r="I19" s="93">
        <f>frac_malaria_risk</f>
        <v>0.69</v>
      </c>
      <c r="J19" s="93">
        <f>frac_malaria_risk</f>
        <v>0.69</v>
      </c>
      <c r="K19" s="93">
        <f>frac_malaria_risk</f>
        <v>0.69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0.19399999999999998</v>
      </c>
      <c r="M24" s="93">
        <f>famplan_unmet_need</f>
        <v>0.19399999999999998</v>
      </c>
      <c r="N24" s="93">
        <f>famplan_unmet_need</f>
        <v>0.19399999999999998</v>
      </c>
      <c r="O24" s="93">
        <f>famplan_unmet_need</f>
        <v>0.19399999999999998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0.33890849921733857</v>
      </c>
      <c r="M25" s="93">
        <f>(1-food_insecure)*(0.49)+food_insecure*(0.7)</f>
        <v>0.57826299999999997</v>
      </c>
      <c r="N25" s="93">
        <f>(1-food_insecure)*(0.49)+food_insecure*(0.7)</f>
        <v>0.57826299999999997</v>
      </c>
      <c r="O25" s="93">
        <f>(1-food_insecure)*(0.49)+food_insecure*(0.7)</f>
        <v>0.57826299999999997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0.14524649966457368</v>
      </c>
      <c r="M26" s="93">
        <f>(1-food_insecure)*(0.21)+food_insecure*(0.3)</f>
        <v>0.24782700000000002</v>
      </c>
      <c r="N26" s="93">
        <f>(1-food_insecure)*(0.21)+food_insecure*(0.3)</f>
        <v>0.24782700000000002</v>
      </c>
      <c r="O26" s="93">
        <f>(1-food_insecure)*(0.21)+food_insecure*(0.3)</f>
        <v>0.24782700000000002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0.10192520894279479</v>
      </c>
      <c r="M27" s="93">
        <f>(1-food_insecure)*(0.3)</f>
        <v>0.17390999999999998</v>
      </c>
      <c r="N27" s="93">
        <f>(1-food_insecure)*(0.3)</f>
        <v>0.17390999999999998</v>
      </c>
      <c r="O27" s="93">
        <f>(1-food_insecure)*(0.3)</f>
        <v>0.17390999999999998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0.41391979217529296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0.69</v>
      </c>
      <c r="D34" s="93">
        <f t="shared" si="3"/>
        <v>0.69</v>
      </c>
      <c r="E34" s="93">
        <f t="shared" si="3"/>
        <v>0.69</v>
      </c>
      <c r="F34" s="93">
        <f t="shared" si="3"/>
        <v>0.69</v>
      </c>
      <c r="G34" s="93">
        <f t="shared" si="3"/>
        <v>0.69</v>
      </c>
      <c r="H34" s="93">
        <f t="shared" si="3"/>
        <v>0.69</v>
      </c>
      <c r="I34" s="93">
        <f t="shared" si="3"/>
        <v>0.69</v>
      </c>
      <c r="J34" s="93">
        <f t="shared" si="3"/>
        <v>0.69</v>
      </c>
      <c r="K34" s="93">
        <f t="shared" si="3"/>
        <v>0.69</v>
      </c>
      <c r="L34" s="93">
        <f t="shared" si="3"/>
        <v>0.69</v>
      </c>
      <c r="M34" s="93">
        <f t="shared" si="3"/>
        <v>0.69</v>
      </c>
      <c r="N34" s="93">
        <f t="shared" si="3"/>
        <v>0.69</v>
      </c>
      <c r="O34" s="93">
        <f t="shared" si="3"/>
        <v>0.69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75000</v>
      </c>
      <c r="D2" s="75">
        <v>146000</v>
      </c>
      <c r="E2" s="75">
        <v>114000</v>
      </c>
      <c r="F2" s="75">
        <v>61000</v>
      </c>
      <c r="G2" s="22">
        <f t="shared" ref="G2:G40" si="0">C2+D2+E2+F2</f>
        <v>396000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76000</v>
      </c>
      <c r="D3" s="75">
        <v>146000</v>
      </c>
      <c r="E3" s="75">
        <v>119000</v>
      </c>
      <c r="F3" s="75">
        <v>64000</v>
      </c>
      <c r="G3" s="22">
        <f t="shared" si="0"/>
        <v>405000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77000</v>
      </c>
      <c r="D4" s="75">
        <v>145000</v>
      </c>
      <c r="E4" s="75">
        <v>123000</v>
      </c>
      <c r="F4" s="75">
        <v>67000</v>
      </c>
      <c r="G4" s="22">
        <f t="shared" si="0"/>
        <v>412000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38552.716</v>
      </c>
      <c r="C5" s="75">
        <v>79000</v>
      </c>
      <c r="D5" s="75">
        <v>145000</v>
      </c>
      <c r="E5" s="75">
        <v>127000</v>
      </c>
      <c r="F5" s="75">
        <v>70000</v>
      </c>
      <c r="G5" s="22">
        <f t="shared" si="0"/>
        <v>421000</v>
      </c>
      <c r="H5" s="22">
        <f t="shared" si="1"/>
        <v>44865.309979413454</v>
      </c>
      <c r="I5" s="22">
        <f t="shared" si="3"/>
        <v>376134.69002058654</v>
      </c>
    </row>
    <row r="6" spans="1:9" ht="15.75" customHeight="1">
      <c r="A6" s="92" t="str">
        <f t="shared" si="2"/>
        <v/>
      </c>
      <c r="B6" s="74">
        <v>38392.145400000001</v>
      </c>
      <c r="C6" s="75">
        <v>80000</v>
      </c>
      <c r="D6" s="75">
        <v>145000</v>
      </c>
      <c r="E6" s="75">
        <v>130000</v>
      </c>
      <c r="F6" s="75">
        <v>75000</v>
      </c>
      <c r="G6" s="22">
        <f t="shared" si="0"/>
        <v>430000</v>
      </c>
      <c r="H6" s="22">
        <f t="shared" si="1"/>
        <v>44678.447664898944</v>
      </c>
      <c r="I6" s="22">
        <f t="shared" si="3"/>
        <v>385321.55233510106</v>
      </c>
    </row>
    <row r="7" spans="1:9" ht="15.75" customHeight="1">
      <c r="A7" s="92" t="str">
        <f t="shared" si="2"/>
        <v/>
      </c>
      <c r="B7" s="74">
        <v>38184.58</v>
      </c>
      <c r="C7" s="75">
        <v>81000</v>
      </c>
      <c r="D7" s="75">
        <v>146000</v>
      </c>
      <c r="E7" s="75">
        <v>132000</v>
      </c>
      <c r="F7" s="75">
        <v>79000</v>
      </c>
      <c r="G7" s="22">
        <f t="shared" si="0"/>
        <v>438000</v>
      </c>
      <c r="H7" s="22">
        <f t="shared" si="1"/>
        <v>44436.895655644897</v>
      </c>
      <c r="I7" s="22">
        <f t="shared" si="3"/>
        <v>393563.10434435512</v>
      </c>
    </row>
    <row r="8" spans="1:9" ht="15.75" customHeight="1">
      <c r="A8" s="92" t="str">
        <f t="shared" si="2"/>
        <v/>
      </c>
      <c r="B8" s="74">
        <v>38123.217600000004</v>
      </c>
      <c r="C8" s="75">
        <v>83000</v>
      </c>
      <c r="D8" s="75">
        <v>147000</v>
      </c>
      <c r="E8" s="75">
        <v>134000</v>
      </c>
      <c r="F8" s="75">
        <v>83000</v>
      </c>
      <c r="G8" s="22">
        <f t="shared" si="0"/>
        <v>447000</v>
      </c>
      <c r="H8" s="22">
        <f t="shared" si="1"/>
        <v>44365.48582041874</v>
      </c>
      <c r="I8" s="22">
        <f t="shared" si="3"/>
        <v>402634.51417958125</v>
      </c>
    </row>
    <row r="9" spans="1:9" ht="15.75" customHeight="1">
      <c r="A9" s="92" t="str">
        <f t="shared" si="2"/>
        <v/>
      </c>
      <c r="B9" s="74">
        <v>38019.840000000011</v>
      </c>
      <c r="C9" s="75">
        <v>84000</v>
      </c>
      <c r="D9" s="75">
        <v>147000</v>
      </c>
      <c r="E9" s="75">
        <v>135000</v>
      </c>
      <c r="F9" s="75">
        <v>89000</v>
      </c>
      <c r="G9" s="22">
        <f t="shared" si="0"/>
        <v>455000</v>
      </c>
      <c r="H9" s="22">
        <f t="shared" si="1"/>
        <v>44245.181246574255</v>
      </c>
      <c r="I9" s="22">
        <f t="shared" si="3"/>
        <v>410754.81875342573</v>
      </c>
    </row>
    <row r="10" spans="1:9" ht="15.75" customHeight="1">
      <c r="A10" s="92" t="str">
        <f t="shared" si="2"/>
        <v/>
      </c>
      <c r="B10" s="74">
        <v>37899.003200000014</v>
      </c>
      <c r="C10" s="75">
        <v>85000</v>
      </c>
      <c r="D10" s="75">
        <v>148000</v>
      </c>
      <c r="E10" s="75">
        <v>136000</v>
      </c>
      <c r="F10" s="75">
        <v>94000</v>
      </c>
      <c r="G10" s="22">
        <f t="shared" si="0"/>
        <v>463000</v>
      </c>
      <c r="H10" s="22">
        <f t="shared" si="1"/>
        <v>44104.558715883541</v>
      </c>
      <c r="I10" s="22">
        <f t="shared" si="3"/>
        <v>418895.44128411647</v>
      </c>
    </row>
    <row r="11" spans="1:9" ht="15.75" customHeight="1">
      <c r="A11" s="92" t="str">
        <f t="shared" si="2"/>
        <v/>
      </c>
      <c r="B11" s="74">
        <v>37783.676000000007</v>
      </c>
      <c r="C11" s="75">
        <v>86000</v>
      </c>
      <c r="D11" s="75">
        <v>151000</v>
      </c>
      <c r="E11" s="75">
        <v>137000</v>
      </c>
      <c r="F11" s="75">
        <v>98000</v>
      </c>
      <c r="G11" s="22">
        <f t="shared" si="0"/>
        <v>472000</v>
      </c>
      <c r="H11" s="22">
        <f t="shared" si="1"/>
        <v>43970.3479231327</v>
      </c>
      <c r="I11" s="22">
        <f t="shared" si="3"/>
        <v>428029.65207686729</v>
      </c>
    </row>
    <row r="12" spans="1:9" ht="15.75" customHeight="1">
      <c r="A12" s="92" t="str">
        <f t="shared" si="2"/>
        <v/>
      </c>
      <c r="B12" s="74">
        <v>37604.951999999997</v>
      </c>
      <c r="C12" s="75">
        <v>87000</v>
      </c>
      <c r="D12" s="75">
        <v>152000</v>
      </c>
      <c r="E12" s="75">
        <v>137000</v>
      </c>
      <c r="F12" s="75">
        <v>103000</v>
      </c>
      <c r="G12" s="22">
        <f t="shared" si="0"/>
        <v>479000</v>
      </c>
      <c r="H12" s="22">
        <f t="shared" si="1"/>
        <v>43762.359783963439</v>
      </c>
      <c r="I12" s="22">
        <f t="shared" si="3"/>
        <v>435237.64021603658</v>
      </c>
    </row>
    <row r="13" spans="1:9" ht="15.75" customHeight="1">
      <c r="A13" s="92" t="str">
        <f t="shared" si="2"/>
        <v/>
      </c>
      <c r="B13" s="74">
        <v>75000</v>
      </c>
      <c r="C13" s="75">
        <v>146000</v>
      </c>
      <c r="D13" s="75">
        <v>110000</v>
      </c>
      <c r="E13" s="75">
        <v>58000</v>
      </c>
      <c r="F13" s="75">
        <v>8.8312058749999978E-2</v>
      </c>
      <c r="G13" s="22">
        <f t="shared" si="0"/>
        <v>314000.08831205877</v>
      </c>
      <c r="H13" s="22">
        <f t="shared" si="1"/>
        <v>87280.446037991424</v>
      </c>
      <c r="I13" s="22">
        <f t="shared" si="3"/>
        <v>226719.64227406733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8.8312058749999978E-2</v>
      </c>
    </row>
    <row r="4" spans="1:8" ht="15.75" customHeight="1">
      <c r="B4" s="24" t="s">
        <v>7</v>
      </c>
      <c r="C4" s="76">
        <v>0.16403472464076341</v>
      </c>
    </row>
    <row r="5" spans="1:8" ht="15.75" customHeight="1">
      <c r="B5" s="24" t="s">
        <v>8</v>
      </c>
      <c r="C5" s="76">
        <v>0.1124634237230856</v>
      </c>
    </row>
    <row r="6" spans="1:8" ht="15.75" customHeight="1">
      <c r="B6" s="24" t="s">
        <v>10</v>
      </c>
      <c r="C6" s="76">
        <v>0.10246617970143709</v>
      </c>
    </row>
    <row r="7" spans="1:8" ht="15.75" customHeight="1">
      <c r="B7" s="24" t="s">
        <v>13</v>
      </c>
      <c r="C7" s="76">
        <v>0.17571709605252303</v>
      </c>
    </row>
    <row r="8" spans="1:8" ht="15.75" customHeight="1">
      <c r="B8" s="24" t="s">
        <v>14</v>
      </c>
      <c r="C8" s="76">
        <v>5.9960131881007573E-4</v>
      </c>
    </row>
    <row r="9" spans="1:8" ht="15.75" customHeight="1">
      <c r="B9" s="24" t="s">
        <v>27</v>
      </c>
      <c r="C9" s="76">
        <v>5.3580761710070271E-2</v>
      </c>
    </row>
    <row r="10" spans="1:8" ht="15.75" customHeight="1">
      <c r="B10" s="24" t="s">
        <v>15</v>
      </c>
      <c r="C10" s="76">
        <v>0.30282615410331049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0.27430860447343203</v>
      </c>
      <c r="D14" s="76">
        <v>0.27430860447343203</v>
      </c>
      <c r="E14" s="76">
        <v>0.30658012426515102</v>
      </c>
      <c r="F14" s="76">
        <v>0.30658012426515102</v>
      </c>
    </row>
    <row r="15" spans="1:8" ht="15.75" customHeight="1">
      <c r="B15" s="24" t="s">
        <v>16</v>
      </c>
      <c r="C15" s="76">
        <v>0.26764208164738701</v>
      </c>
      <c r="D15" s="76">
        <v>0.26764208164738701</v>
      </c>
      <c r="E15" s="76">
        <v>0.139446126209228</v>
      </c>
      <c r="F15" s="76">
        <v>0.139446126209228</v>
      </c>
    </row>
    <row r="16" spans="1:8" ht="15.75" customHeight="1">
      <c r="B16" s="24" t="s">
        <v>17</v>
      </c>
      <c r="C16" s="76">
        <v>2.0418156217156098E-2</v>
      </c>
      <c r="D16" s="76">
        <v>2.0418156217156098E-2</v>
      </c>
      <c r="E16" s="76">
        <v>2.2039534308618099E-2</v>
      </c>
      <c r="F16" s="76">
        <v>2.2039534308618099E-2</v>
      </c>
    </row>
    <row r="17" spans="1:8" ht="15.75" customHeight="1">
      <c r="B17" s="24" t="s">
        <v>18</v>
      </c>
      <c r="C17" s="76">
        <v>1.1481465473282299E-3</v>
      </c>
      <c r="D17" s="76">
        <v>1.1481465473282299E-3</v>
      </c>
      <c r="E17" s="76">
        <v>6.1605682575988996E-3</v>
      </c>
      <c r="F17" s="76">
        <v>6.1605682575988996E-3</v>
      </c>
    </row>
    <row r="18" spans="1:8" ht="15.75" customHeight="1">
      <c r="B18" s="24" t="s">
        <v>19</v>
      </c>
      <c r="C18" s="76">
        <v>5.5682038768104902E-4</v>
      </c>
      <c r="D18" s="76">
        <v>5.5682038768104902E-4</v>
      </c>
      <c r="E18" s="76">
        <v>5.6709295605506501E-3</v>
      </c>
      <c r="F18" s="76">
        <v>5.6709295605506501E-3</v>
      </c>
    </row>
    <row r="19" spans="1:8" ht="15.75" customHeight="1">
      <c r="B19" s="24" t="s">
        <v>20</v>
      </c>
      <c r="C19" s="76">
        <v>6.9947443149091003E-3</v>
      </c>
      <c r="D19" s="76">
        <v>6.9947443149091003E-3</v>
      </c>
      <c r="E19" s="76">
        <v>1.5865587296312801E-2</v>
      </c>
      <c r="F19" s="76">
        <v>1.5865587296312801E-2</v>
      </c>
    </row>
    <row r="20" spans="1:8" ht="15.75" customHeight="1">
      <c r="B20" s="24" t="s">
        <v>21</v>
      </c>
      <c r="C20" s="76">
        <v>0.18654265778000798</v>
      </c>
      <c r="D20" s="76">
        <v>0.18654265778000798</v>
      </c>
      <c r="E20" s="76">
        <v>0.114920472144786</v>
      </c>
      <c r="F20" s="76">
        <v>0.114920472144786</v>
      </c>
    </row>
    <row r="21" spans="1:8" ht="15.75" customHeight="1">
      <c r="B21" s="24" t="s">
        <v>22</v>
      </c>
      <c r="C21" s="76">
        <v>2.6430338019042699E-2</v>
      </c>
      <c r="D21" s="76">
        <v>2.6430338019042699E-2</v>
      </c>
      <c r="E21" s="76">
        <v>0.119092011312223</v>
      </c>
      <c r="F21" s="76">
        <v>0.119092011312223</v>
      </c>
    </row>
    <row r="22" spans="1:8" ht="15.75" customHeight="1">
      <c r="B22" s="24" t="s">
        <v>23</v>
      </c>
      <c r="C22" s="76">
        <v>0.21595845061305585</v>
      </c>
      <c r="D22" s="76">
        <v>0.21595845061305585</v>
      </c>
      <c r="E22" s="76">
        <v>0.27022464664553147</v>
      </c>
      <c r="F22" s="76">
        <v>0.27022464664553147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7.2499999999999995E-2</v>
      </c>
    </row>
    <row r="27" spans="1:8" ht="15.75" customHeight="1">
      <c r="B27" s="24" t="s">
        <v>39</v>
      </c>
      <c r="C27" s="76">
        <v>7.1999999999999998E-3</v>
      </c>
    </row>
    <row r="28" spans="1:8" ht="15.75" customHeight="1">
      <c r="B28" s="24" t="s">
        <v>40</v>
      </c>
      <c r="C28" s="76">
        <v>0.12640000000000001</v>
      </c>
    </row>
    <row r="29" spans="1:8" ht="15.75" customHeight="1">
      <c r="B29" s="24" t="s">
        <v>41</v>
      </c>
      <c r="C29" s="76">
        <v>0.13769999999999999</v>
      </c>
    </row>
    <row r="30" spans="1:8" ht="15.75" customHeight="1">
      <c r="B30" s="24" t="s">
        <v>42</v>
      </c>
      <c r="C30" s="76">
        <v>8.6099999999999996E-2</v>
      </c>
    </row>
    <row r="31" spans="1:8" ht="15.75" customHeight="1">
      <c r="B31" s="24" t="s">
        <v>43</v>
      </c>
      <c r="C31" s="76">
        <v>8.7799999999999989E-2</v>
      </c>
    </row>
    <row r="32" spans="1:8" ht="15.75" customHeight="1">
      <c r="B32" s="24" t="s">
        <v>44</v>
      </c>
      <c r="C32" s="76">
        <v>1.52E-2</v>
      </c>
    </row>
    <row r="33" spans="2:3" ht="15.75" customHeight="1">
      <c r="B33" s="24" t="s">
        <v>45</v>
      </c>
      <c r="C33" s="76">
        <v>6.93E-2</v>
      </c>
    </row>
    <row r="34" spans="2:3" ht="15.75" customHeight="1">
      <c r="B34" s="24" t="s">
        <v>46</v>
      </c>
      <c r="C34" s="76">
        <v>0.39779999999999999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0.5965669780741627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0.69576059900000009</v>
      </c>
      <c r="D14" s="79">
        <v>0.66532394163700004</v>
      </c>
      <c r="E14" s="79">
        <v>0.66532394163700004</v>
      </c>
      <c r="F14" s="79">
        <v>0.35589304969399999</v>
      </c>
      <c r="G14" s="79">
        <v>0.35589304969399999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0.32171782153696477</v>
      </c>
      <c r="D15" s="77">
        <f t="shared" si="0"/>
        <v>0.3076439933900918</v>
      </c>
      <c r="E15" s="77">
        <f t="shared" si="0"/>
        <v>0.3076439933900918</v>
      </c>
      <c r="F15" s="77">
        <f t="shared" si="0"/>
        <v>0.16456398481354706</v>
      </c>
      <c r="G15" s="77">
        <f t="shared" si="0"/>
        <v>0.16456398481354706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0.66532394163700004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42.284999999999997</v>
      </c>
      <c r="D13" s="28">
        <v>41.356000000000002</v>
      </c>
      <c r="E13" s="28">
        <v>40.408000000000001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49.266516263145533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39.683720380903551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277.01994750756228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0.71839098168186444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1.2831860953854453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1.2831860953854453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1.2831860953854453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1.2831860953854453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12.816019824699461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12.816019824699461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0.51560582851631831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6.4276517687842469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6.3700694345543045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22.013507436034544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4.1567379002909028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18.37373470672004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18.369755112953793</v>
      </c>
      <c r="E25" s="86" t="s">
        <v>201</v>
      </c>
    </row>
    <row r="26" spans="1:5" ht="15.75" customHeight="1">
      <c r="A26" s="53" t="s">
        <v>137</v>
      </c>
      <c r="B26" s="85">
        <v>0.33600000000000002</v>
      </c>
      <c r="C26" s="85">
        <v>0.95</v>
      </c>
      <c r="D26" s="86">
        <v>4.7776240603564544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5.9785205274883069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0.75446443506365257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93.648037947344875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195.1935219170127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195.1935219170127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1.1023285790628059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1.8781760213525573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1.1234478054639179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2020-08-28T07:30:32Z</dcterms:modified>
</cp:coreProperties>
</file>