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262294C-E634-4A52-89D2-89EE77119AF6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<sst xmlns="http://schemas.openxmlformats.org/spreadsheetml/2006/main" count="1113" uniqueCount="272">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</sst>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1979354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0.45275009155273405</v>
      </c>
    </row>
    <row r="11" spans="1:3" ht="15" customHeight="1">
      <c r="B11" s="7" t="s">
        <v>108</v>
      </c>
      <c r="C11" s="66">
        <v>0.63700000000000001</v>
      </c>
    </row>
    <row r="12" spans="1:3" ht="15" customHeight="1">
      <c r="B12" s="7" t="s">
        <v>109</v>
      </c>
      <c r="C12" s="66">
        <v>0.77</v>
      </c>
    </row>
    <row r="13" spans="1:3" ht="15" customHeight="1">
      <c r="B13" s="7" t="s">
        <v>110</v>
      </c>
      <c r="C13" s="66">
        <v>0.46700000000000003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7.3499999999999996E-2</v>
      </c>
    </row>
    <row r="24" spans="1:3" ht="15" customHeight="1">
      <c r="B24" s="20" t="s">
        <v>102</v>
      </c>
      <c r="C24" s="67">
        <v>0.48159999999999997</v>
      </c>
    </row>
    <row r="25" spans="1:3" ht="15" customHeight="1">
      <c r="B25" s="20" t="s">
        <v>103</v>
      </c>
      <c r="C25" s="67">
        <v>0.38009999999999999</v>
      </c>
    </row>
    <row r="26" spans="1:3" ht="15" customHeight="1">
      <c r="B26" s="20" t="s">
        <v>104</v>
      </c>
      <c r="C26" s="67">
        <v>6.480000000000001E-2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8.6999999999999993</v>
      </c>
    </row>
    <row r="38" spans="1:5" ht="15" customHeight="1">
      <c r="B38" s="16" t="s">
        <v>91</v>
      </c>
      <c r="C38" s="68">
        <v>14</v>
      </c>
      <c r="D38" s="17"/>
      <c r="E38" s="18"/>
    </row>
    <row r="39" spans="1:5" ht="15" customHeight="1">
      <c r="B39" s="16" t="s">
        <v>90</v>
      </c>
      <c r="C39" s="68">
        <v>17</v>
      </c>
      <c r="D39" s="17"/>
      <c r="E39" s="17"/>
    </row>
    <row r="40" spans="1:5" ht="15" customHeight="1">
      <c r="B40" s="16" t="s">
        <v>171</v>
      </c>
      <c r="C40" s="68">
        <v>0.32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2.4199999999999999E-2</v>
      </c>
      <c r="D45" s="17"/>
    </row>
    <row r="46" spans="1:5" ht="15.75" customHeight="1">
      <c r="B46" s="16" t="s">
        <v>11</v>
      </c>
      <c r="C46" s="67">
        <v>8.4399999999999989E-2</v>
      </c>
      <c r="D46" s="17"/>
    </row>
    <row r="47" spans="1:5" ht="15.75" customHeight="1">
      <c r="B47" s="16" t="s">
        <v>12</v>
      </c>
      <c r="C47" s="67">
        <v>0.16620000000000001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0.72519999999999996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1.6216072014575</v>
      </c>
      <c r="D51" s="17"/>
    </row>
    <row r="52" spans="1:4" ht="15" customHeight="1">
      <c r="B52" s="16" t="s">
        <v>125</v>
      </c>
      <c r="C52" s="65">
        <v>1.6756519305399999</v>
      </c>
    </row>
    <row r="53" spans="1:4" ht="15.75" customHeight="1">
      <c r="B53" s="16" t="s">
        <v>126</v>
      </c>
      <c r="C53" s="65">
        <v>1.6756519305399999</v>
      </c>
    </row>
    <row r="54" spans="1:4" ht="15.75" customHeight="1">
      <c r="B54" s="16" t="s">
        <v>127</v>
      </c>
      <c r="C54" s="65">
        <v>1.50067733721</v>
      </c>
    </row>
    <row r="55" spans="1:4" ht="15.75" customHeight="1">
      <c r="B55" s="16" t="s">
        <v>128</v>
      </c>
      <c r="C55" s="65">
        <v>1.50067733721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0.51273547416218423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0.16120000000000001</v>
      </c>
      <c r="E3" s="26">
        <f>frac_mam_12_23months * 2.6</f>
        <v>0.12948000000000001</v>
      </c>
      <c r="F3" s="26">
        <f>frac_mam_24_59months * 2.6</f>
        <v>0.14300000000000002</v>
      </c>
    </row>
    <row r="4" spans="1:6" ht="15.75" customHeight="1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0.14742</v>
      </c>
      <c r="E4" s="26">
        <f>frac_sam_12_23months * 2.6</f>
        <v>0.11518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419377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487453.25992075255</v>
      </c>
      <c r="I2" s="22">
        <f>G2-H2</f>
        <v>3360546.7400792474</v>
      </c>
    </row>
    <row r="3" spans="1:9" ht="15.75" customHeight="1">
      <c r="A3" s="92">
        <f t="shared" ref="A3:A40" si="2">IF($A$2+ROW(A3)-2&lt;=end_year,A2+1,"")</f>
        <v>2021</v>
      </c>
      <c r="B3" s="74">
        <v>436115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506908.29122803349</v>
      </c>
      <c r="I3" s="22">
        <f t="shared" ref="I3:I15" si="3">G3-H3</f>
        <v>3529091.7087719664</v>
      </c>
    </row>
    <row r="4" spans="1:9" ht="15.75" customHeight="1">
      <c r="A4" s="92">
        <f t="shared" si="2"/>
        <v>2022</v>
      </c>
      <c r="B4" s="74" t="e">
        <v>#N/A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429701.86499999993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499454.13050376409</v>
      </c>
      <c r="I5" s="22">
        <f t="shared" si="3"/>
        <v>3927545.8694962361</v>
      </c>
    </row>
    <row r="6" spans="1:9" ht="15.75" customHeight="1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1.7691804999999999E-3</v>
      </c>
    </row>
    <row r="4" spans="1:8" ht="15.75" customHeight="1">
      <c r="B4" s="24" t="s">
        <v>7</v>
      </c>
      <c r="C4" s="76">
        <v>4.6332361769559051E-2</v>
      </c>
    </row>
    <row r="5" spans="1:8" ht="15.75" customHeight="1">
      <c r="B5" s="24" t="s">
        <v>8</v>
      </c>
      <c r="C5" s="76">
        <v>1.5321639149382817E-2</v>
      </c>
    </row>
    <row r="6" spans="1:8" ht="15.75" customHeight="1">
      <c r="B6" s="24" t="s">
        <v>10</v>
      </c>
      <c r="C6" s="76">
        <v>7.4830841750568172E-2</v>
      </c>
    </row>
    <row r="7" spans="1:8" ht="15.75" customHeight="1">
      <c r="B7" s="24" t="s">
        <v>13</v>
      </c>
      <c r="C7" s="76">
        <v>0.175500160052669</v>
      </c>
    </row>
    <row r="8" spans="1:8" ht="15.75" customHeight="1">
      <c r="B8" s="24" t="s">
        <v>14</v>
      </c>
      <c r="C8" s="76">
        <v>1.3664559693417789E-3</v>
      </c>
    </row>
    <row r="9" spans="1:8" ht="15.75" customHeight="1">
      <c r="B9" s="24" t="s">
        <v>27</v>
      </c>
      <c r="C9" s="76">
        <v>0.24330503101745399</v>
      </c>
    </row>
    <row r="10" spans="1:8" ht="15.75" customHeight="1">
      <c r="B10" s="24" t="s">
        <v>15</v>
      </c>
      <c r="C10" s="76">
        <v>0.44157432979102518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0.14119999999999999</v>
      </c>
    </row>
    <row r="27" spans="1:8" ht="15.75" customHeight="1">
      <c r="B27" s="24" t="s">
        <v>39</v>
      </c>
      <c r="C27" s="76">
        <v>1.0800000000000001E-2</v>
      </c>
    </row>
    <row r="28" spans="1:8" ht="15.75" customHeight="1">
      <c r="B28" s="24" t="s">
        <v>40</v>
      </c>
      <c r="C28" s="76">
        <v>0.34380000000000005</v>
      </c>
    </row>
    <row r="29" spans="1:8" ht="15.75" customHeight="1">
      <c r="B29" s="24" t="s">
        <v>41</v>
      </c>
      <c r="C29" s="76">
        <v>9.8800000000000013E-2</v>
      </c>
    </row>
    <row r="30" spans="1:8" ht="15.75" customHeight="1">
      <c r="B30" s="24" t="s">
        <v>42</v>
      </c>
      <c r="C30" s="76">
        <v>5.4600000000000003E-2</v>
      </c>
    </row>
    <row r="31" spans="1:8" ht="15.75" customHeight="1">
      <c r="B31" s="24" t="s">
        <v>43</v>
      </c>
      <c r="C31" s="76">
        <v>1.1899999999999999E-2</v>
      </c>
    </row>
    <row r="32" spans="1:8" ht="15.75" customHeight="1">
      <c r="B32" s="24" t="s">
        <v>44</v>
      </c>
      <c r="C32" s="76">
        <v>6.3299999999999995E-2</v>
      </c>
    </row>
    <row r="33" spans="2:3" ht="15.75" customHeight="1">
      <c r="B33" s="24" t="s">
        <v>45</v>
      </c>
      <c r="C33" s="76">
        <v>0.1043</v>
      </c>
    </row>
    <row r="34" spans="2:3" ht="15.75" customHeight="1">
      <c r="B34" s="24" t="s">
        <v>46</v>
      </c>
      <c r="C34" s="76">
        <v>0.17130000000223519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0.60641844424328151</v>
      </c>
      <c r="D2" s="77">
        <v>0.5353</v>
      </c>
      <c r="E2" s="77">
        <v>0.57150000000000001</v>
      </c>
      <c r="F2" s="77">
        <v>0.46279999999999999</v>
      </c>
      <c r="G2" s="77">
        <v>0.49630000000000002</v>
      </c>
    </row>
    <row r="3" spans="1:15" ht="15.75" customHeight="1">
      <c r="A3" s="5"/>
      <c r="B3" s="11" t="s">
        <v>118</v>
      </c>
      <c r="C3" s="77">
        <v>0.17059999999999997</v>
      </c>
      <c r="D3" s="77">
        <v>0.17050000000000001</v>
      </c>
      <c r="E3" s="77">
        <v>0.1459</v>
      </c>
      <c r="F3" s="77">
        <v>0.18100000000000002</v>
      </c>
      <c r="G3" s="77">
        <v>0.2271</v>
      </c>
    </row>
    <row r="4" spans="1:15" ht="15.75" customHeight="1">
      <c r="A4" s="5"/>
      <c r="B4" s="11" t="s">
        <v>116</v>
      </c>
      <c r="C4" s="78">
        <v>0.13369999999999999</v>
      </c>
      <c r="D4" s="78">
        <v>0.1338</v>
      </c>
      <c r="E4" s="78">
        <v>0.11359999999999999</v>
      </c>
      <c r="F4" s="78">
        <v>0.13039999999999999</v>
      </c>
      <c r="G4" s="78">
        <v>0.13400000000000001</v>
      </c>
    </row>
    <row r="5" spans="1:15" ht="15.75" customHeight="1">
      <c r="A5" s="5"/>
      <c r="B5" s="11" t="s">
        <v>119</v>
      </c>
      <c r="C5" s="78">
        <v>0.1603</v>
      </c>
      <c r="D5" s="78">
        <v>0.1603</v>
      </c>
      <c r="E5" s="78">
        <v>0.16899999999999998</v>
      </c>
      <c r="F5" s="78">
        <v>0.22579999999999997</v>
      </c>
      <c r="G5" s="78">
        <v>0.14269999999999999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0.78969999999999996</v>
      </c>
      <c r="F8" s="77">
        <v>0.82869999999999999</v>
      </c>
      <c r="G8" s="77">
        <v>0.81269999999999998</v>
      </c>
    </row>
    <row r="9" spans="1:15" ht="15.75" customHeight="1">
      <c r="B9" s="7" t="s">
        <v>121</v>
      </c>
      <c r="C9" s="77">
        <v>0.12640000000000001</v>
      </c>
      <c r="D9" s="77">
        <v>0.12640000000000001</v>
      </c>
      <c r="E9" s="77">
        <v>9.1600000000000001E-2</v>
      </c>
      <c r="F9" s="77">
        <v>7.7100000000000002E-2</v>
      </c>
      <c r="G9" s="77">
        <v>8.8699999999999987E-2</v>
      </c>
    </row>
    <row r="10" spans="1:15" ht="15.75" customHeight="1">
      <c r="B10" s="7" t="s">
        <v>122</v>
      </c>
      <c r="C10" s="78">
        <v>5.9699999999999996E-2</v>
      </c>
      <c r="D10" s="78">
        <v>5.9699999999999996E-2</v>
      </c>
      <c r="E10" s="78">
        <v>6.2E-2</v>
      </c>
      <c r="F10" s="78">
        <v>4.9800000000000004E-2</v>
      </c>
      <c r="G10" s="78">
        <v>5.5E-2</v>
      </c>
    </row>
    <row r="11" spans="1:15" ht="15.75" customHeight="1">
      <c r="B11" s="7" t="s">
        <v>123</v>
      </c>
      <c r="C11" s="78">
        <v>8.4600000000000009E-2</v>
      </c>
      <c r="D11" s="78">
        <v>8.4600000000000009E-2</v>
      </c>
      <c r="E11" s="78">
        <v>5.67E-2</v>
      </c>
      <c r="F11" s="78">
        <v>4.4299999999999999E-2</v>
      </c>
      <c r="G11" s="78">
        <v>4.36E-2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0.33720999999999995</v>
      </c>
      <c r="M14" s="80">
        <v>0.33720999999999995</v>
      </c>
      <c r="N14" s="80">
        <v>0.33720999999999995</v>
      </c>
      <c r="O14" s="80">
        <v>0.33720999999999995</v>
      </c>
    </row>
    <row r="15" spans="1:15" ht="15.75" customHeight="1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0.17289952924223012</v>
      </c>
      <c r="M15" s="77">
        <f t="shared" si="0"/>
        <v>0.17289952924223012</v>
      </c>
      <c r="N15" s="77">
        <f t="shared" si="0"/>
        <v>0.17289952924223012</v>
      </c>
      <c r="O15" s="77">
        <f t="shared" si="0"/>
        <v>0.17289952924223012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0.46520000000000006</v>
      </c>
      <c r="D2" s="78">
        <v>0.25950000000000001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0.28770000000000001</v>
      </c>
      <c r="D3" s="78">
        <v>0.31010000000000004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0.17829999999999999</v>
      </c>
      <c r="D4" s="78">
        <v>0.31859999999999999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6.8799999999999861E-2</v>
      </c>
      <c r="D5" s="77">
        <f t="shared" ref="D5:G5" si="0">1-SUM(D2:D4)</f>
        <v>0.1117999999999999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0.29510000000000003</v>
      </c>
      <c r="D2" s="28">
        <v>0.2984</v>
      </c>
      <c r="E2" s="28">
        <v>0.2989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0.1036</v>
      </c>
      <c r="D4" s="28">
        <v>0.10300000000000001</v>
      </c>
      <c r="E4" s="28">
        <v>0.10300000000000001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0.33720999999999995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0.25950000000000001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18.126999999999999</v>
      </c>
      <c r="D13" s="28">
        <v>17.414000000000001</v>
      </c>
      <c r="E13" s="28">
        <v>16.971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36.11916955958214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42.481123974359448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70.900000000000006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1.2704777194273285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1.0583254163700127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1.0583254163700127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1.0583254163700127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1.0583254163700127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13.498835874380038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13.498835874380038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0.2380786122301152</v>
      </c>
      <c r="E17" s="86" t="s">
        <v>201</v>
      </c>
    </row>
    <row r="18" spans="1:5" ht="15.75" customHeight="1">
      <c r="A18" s="53" t="s">
        <v>175</v>
      </c>
      <c r="B18" s="85">
        <v>0.21199999999999999</v>
      </c>
      <c r="C18" s="85">
        <v>0.95</v>
      </c>
      <c r="D18" s="86">
        <v>1.7378863926520798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11.875561895445459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23.012884603916923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4.4354944052820704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19.495245238872506</v>
      </c>
      <c r="E24" s="86" t="s">
        <v>201</v>
      </c>
    </row>
    <row r="25" spans="1:5" ht="15.75" customHeight="1">
      <c r="A25" s="53" t="s">
        <v>87</v>
      </c>
      <c r="B25" s="85">
        <v>0.30299999999999999</v>
      </c>
      <c r="C25" s="85">
        <v>0.95</v>
      </c>
      <c r="D25" s="86">
        <v>19.49990757547862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4.4204733699678718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3.9780642283221384</v>
      </c>
      <c r="E27" s="86" t="s">
        <v>201</v>
      </c>
    </row>
    <row r="28" spans="1:5" ht="15.75" customHeight="1">
      <c r="A28" s="53" t="s">
        <v>84</v>
      </c>
      <c r="B28" s="85">
        <v>0.498</v>
      </c>
      <c r="C28" s="85">
        <v>0.95</v>
      </c>
      <c r="D28" s="86">
        <v>0.61018778376196003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63.641193459852339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209.38892899573665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209.38892899573665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0.45591617905202914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0.91200000000000003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0.70900000000000007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1.8223957878025612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0.47869990982916338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2020-08-28T07:32:44Z</dcterms:modified>
</cp:coreProperties>
</file>