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DADF0F9-EAE3-422F-9777-77ACDB9B432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<sst xmlns="http://schemas.openxmlformats.org/spreadsheetml/2006/main" count="1113" uniqueCount="272">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</sst>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0.20774000000000001</v>
      </c>
      <c r="C3" s="26">
        <f>frac_mam_1_5months * 2.6</f>
        <v>0.20774000000000001</v>
      </c>
      <c r="D3" s="26">
        <f>frac_mam_6_11months * 2.6</f>
        <v>0.11752</v>
      </c>
      <c r="E3" s="26">
        <f>frac_mam_12_23months * 2.6</f>
        <v>3.5880000000000002E-2</v>
      </c>
      <c r="F3" s="26">
        <f>frac_mam_24_59months * 2.6</f>
        <v>5.1740000000000001E-2</v>
      </c>
    </row>
    <row r="4" spans="1:6" ht="15.75" customHeight="1" x14ac:dyDescent="0.25">
      <c r="A4" s="3" t="s">
        <v>66</v>
      </c>
      <c r="B4" s="26">
        <f>frac_sam_1month * 2.6</f>
        <v>8.2399199999999995E-3</v>
      </c>
      <c r="C4" s="26">
        <f>frac_sam_1_5months * 2.6</f>
        <v>8.2399199999999995E-3</v>
      </c>
      <c r="D4" s="26">
        <f>frac_sam_6_11months * 2.6</f>
        <v>4.0820000000000009E-2</v>
      </c>
      <c r="E4" s="26">
        <f>frac_sam_12_23months * 2.6</f>
        <v>1.5455700000000001E-2</v>
      </c>
      <c r="F4" s="26">
        <f>frac_sam_24_59months * 2.6</f>
        <v>3.4580000000000007E-2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1.3825999874949999</v>
      </c>
      <c r="D7" s="93">
        <f>diarrhoea_1_5mo</f>
        <v>1.3658650050299999</v>
      </c>
      <c r="E7" s="93">
        <f>diarrhoea_6_11mo</f>
        <v>1.3658650050299999</v>
      </c>
      <c r="F7" s="93">
        <f>diarrhoea_12_23mo</f>
        <v>1.2917000376900001</v>
      </c>
      <c r="G7" s="93">
        <f>diarrhoea_24_59mo</f>
        <v>1.2917000376900001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82069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94901.593468859122</v>
      </c>
      <c r="I2" s="22">
        <f>G2-H2</f>
        <v>1396098.4065311409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80782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93413.353685330367</v>
      </c>
      <c r="I3" s="22">
        <f t="shared" ref="I3:I15" si="3">G3-H3</f>
        <v>1410586.6463146696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 t="str">
        <f t="shared" si="2"/>
        <v/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 t="str">
        <f t="shared" si="2"/>
        <v/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 t="str">
        <f t="shared" si="2"/>
        <v/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 t="str">
        <f t="shared" si="2"/>
        <v/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 t="str">
        <f t="shared" si="2"/>
        <v/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 t="str">
        <f t="shared" si="2"/>
        <v/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 t="str">
        <f t="shared" si="2"/>
        <v/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0.81799999999999995</v>
      </c>
      <c r="E2" s="77">
        <v>0.8417</v>
      </c>
      <c r="F2" s="77">
        <v>0.79599999999999993</v>
      </c>
      <c r="G2" s="77">
        <v>0.871</v>
      </c>
    </row>
    <row r="3" spans="1:15" ht="15.75" customHeight="1" x14ac:dyDescent="0.25">
      <c r="A3" s="5"/>
      <c r="B3" s="11" t="s">
        <v>118</v>
      </c>
      <c r="C3" s="77">
        <v>9.3599999999999989E-2</v>
      </c>
      <c r="D3" s="77">
        <v>9.3599999999999989E-2</v>
      </c>
      <c r="E3" s="77">
        <v>6.3399999999999998E-2</v>
      </c>
      <c r="F3" s="77">
        <v>0.12140000000000001</v>
      </c>
      <c r="G3" s="77">
        <v>8.3900000000000002E-2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4.0800000000000003E-2</v>
      </c>
      <c r="F4" s="78">
        <v>4.1700000000000001E-2</v>
      </c>
      <c r="G4" s="78">
        <v>2.9700000000000001E-2</v>
      </c>
    </row>
    <row r="5" spans="1:15" ht="15.75" customHeight="1" x14ac:dyDescent="0.25">
      <c r="A5" s="5"/>
      <c r="B5" s="11" t="s">
        <v>119</v>
      </c>
      <c r="C5" s="78">
        <v>1.5700000000000002E-2</v>
      </c>
      <c r="D5" s="78">
        <v>1.5700000000000002E-2</v>
      </c>
      <c r="E5" s="78">
        <v>5.4199999999999998E-2</v>
      </c>
      <c r="F5" s="78">
        <v>4.0899999999999999E-2</v>
      </c>
      <c r="G5" s="78">
        <v>1.54E-2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0.78569999999999995</v>
      </c>
      <c r="D8" s="77">
        <v>0.78569999999999995</v>
      </c>
      <c r="E8" s="77">
        <v>0.82940000000000003</v>
      </c>
      <c r="F8" s="77">
        <v>0.95109999999999995</v>
      </c>
      <c r="G8" s="77">
        <v>0.89500000000000002</v>
      </c>
    </row>
    <row r="9" spans="1:15" ht="15.75" customHeight="1" x14ac:dyDescent="0.25">
      <c r="B9" s="7" t="s">
        <v>121</v>
      </c>
      <c r="C9" s="77">
        <v>0.13119999999999998</v>
      </c>
      <c r="D9" s="77">
        <v>0.13119999999999998</v>
      </c>
      <c r="E9" s="77">
        <v>0.10980000000000001</v>
      </c>
      <c r="F9" s="77">
        <v>2.92E-2</v>
      </c>
      <c r="G9" s="77">
        <v>7.1800000000000003E-2</v>
      </c>
    </row>
    <row r="10" spans="1:15" ht="15.75" customHeight="1" x14ac:dyDescent="0.25">
      <c r="B10" s="7" t="s">
        <v>122</v>
      </c>
      <c r="C10" s="78">
        <v>7.9899999999999999E-2</v>
      </c>
      <c r="D10" s="78">
        <v>7.9899999999999999E-2</v>
      </c>
      <c r="E10" s="78">
        <v>4.5199999999999997E-2</v>
      </c>
      <c r="F10" s="78">
        <v>1.38E-2</v>
      </c>
      <c r="G10" s="78">
        <v>1.9900000000000001E-2</v>
      </c>
    </row>
    <row r="11" spans="1:15" ht="15.75" customHeight="1" x14ac:dyDescent="0.25">
      <c r="B11" s="7" t="s">
        <v>123</v>
      </c>
      <c r="C11" s="78">
        <v>3.1691999999999996E-3</v>
      </c>
      <c r="D11" s="78">
        <v>3.1691999999999996E-3</v>
      </c>
      <c r="E11" s="78">
        <v>1.5700000000000002E-2</v>
      </c>
      <c r="F11" s="78">
        <v>5.9445000000000001E-3</v>
      </c>
      <c r="G11" s="78">
        <v>1.3300000000000001E-2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0.27250000000000002</v>
      </c>
      <c r="M14" s="80">
        <v>0.27250000000000002</v>
      </c>
      <c r="N14" s="80">
        <v>0.27250000000000002</v>
      </c>
      <c r="O14" s="80">
        <v>0.27250000000000002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0.15089949399046834</v>
      </c>
      <c r="M15" s="77">
        <f t="shared" si="0"/>
        <v>0.15089949399046834</v>
      </c>
      <c r="N15" s="77">
        <f t="shared" si="0"/>
        <v>0.15089949399046834</v>
      </c>
      <c r="O15" s="77">
        <f t="shared" si="0"/>
        <v>0.15089949399046834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0.2261</v>
      </c>
      <c r="D2" s="78">
        <v>0.121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0.32140000000000002</v>
      </c>
      <c r="D3" s="78">
        <v>0.35229999999999995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0.44130000000000003</v>
      </c>
      <c r="D4" s="78">
        <v>0.23980000000000001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1.1199999999999988E-2</v>
      </c>
      <c r="D5" s="77">
        <f t="shared" ref="D5:G5" si="0">1-SUM(D2:D4)</f>
        <v>0.28690000000000004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6.1700000000000005E-2</v>
      </c>
      <c r="D2" s="28">
        <v>6.1799999999999994E-2</v>
      </c>
      <c r="E2" s="28">
        <v>6.1100000000000002E-2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3.8000000000000006E-2</v>
      </c>
      <c r="D4" s="28">
        <v>3.5500000000000004E-2</v>
      </c>
      <c r="E4" s="28">
        <v>3.5500000000000004E-2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0.27250000000000002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 x14ac:dyDescent="0.25">
      <c r="A18" s="53" t="s">
        <v>175</v>
      </c>
      <c r="B18" s="85">
        <v>0.106</v>
      </c>
      <c r="C18" s="85">
        <v>0.95</v>
      </c>
      <c r="D18" s="86">
        <v>12.47074045559749</v>
      </c>
      <c r="E18" s="86" t="s">
        <v>201</v>
      </c>
    </row>
    <row r="19" spans="1:5" ht="15.75" customHeight="1" x14ac:dyDescent="0.25">
      <c r="A19" s="53" t="s">
        <v>174</v>
      </c>
      <c r="B19" s="85">
        <v>0.76800000000000002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 x14ac:dyDescent="0.25">
      <c r="A25" s="53" t="s">
        <v>87</v>
      </c>
      <c r="B25" s="85">
        <v>0.61199999999999999</v>
      </c>
      <c r="C25" s="85">
        <v>0.95</v>
      </c>
      <c r="D25" s="86">
        <v>18.768514399252872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 x14ac:dyDescent="0.25">
      <c r="A29" s="53" t="s">
        <v>58</v>
      </c>
      <c r="B29" s="85">
        <v>0.76800000000000002</v>
      </c>
      <c r="C29" s="85">
        <v>0.95</v>
      </c>
      <c r="D29" s="86">
        <v>132.31394293530053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0.97599999999999998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0.85499999999999998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0.82099999999999995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2020-08-28T07:20:09Z</dcterms:modified>
</cp:coreProperties>
</file>