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DA7E162-9C81-43BC-ACCE-E756563628A2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<sst xmlns="http://schemas.openxmlformats.org/spreadsheetml/2006/main" count="1113" uniqueCount="272">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</sst>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9862423</v>
      </c>
    </row>
    <row r="8" spans="1:3" ht="15" customHeight="1">
      <c r="B8" s="7" t="s">
        <v>106</v>
      </c>
      <c r="C8" s="66">
        <v>0.49099999999999999</v>
      </c>
    </row>
    <row r="9" spans="1:3" ht="15" customHeight="1">
      <c r="B9" s="9" t="s">
        <v>107</v>
      </c>
      <c r="C9" s="67">
        <v>0.75</v>
      </c>
    </row>
    <row r="10" spans="1:3" ht="15" customHeight="1">
      <c r="B10" s="9" t="s">
        <v>105</v>
      </c>
      <c r="C10" s="67">
        <v>0.23430719375610401</v>
      </c>
    </row>
    <row r="11" spans="1:3" ht="15" customHeight="1">
      <c r="B11" s="7" t="s">
        <v>108</v>
      </c>
      <c r="C11" s="66">
        <v>0.50600000000000001</v>
      </c>
    </row>
    <row r="12" spans="1:3" ht="15" customHeight="1">
      <c r="B12" s="7" t="s">
        <v>109</v>
      </c>
      <c r="C12" s="66">
        <v>0.55399999999999994</v>
      </c>
    </row>
    <row r="13" spans="1:3" ht="15" customHeight="1">
      <c r="B13" s="7" t="s">
        <v>110</v>
      </c>
      <c r="C13" s="66">
        <v>0.47100000000000003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0.11689999999999999</v>
      </c>
    </row>
    <row r="24" spans="1:3" ht="15" customHeight="1">
      <c r="B24" s="20" t="s">
        <v>102</v>
      </c>
      <c r="C24" s="67">
        <v>0.50690000000000002</v>
      </c>
    </row>
    <row r="25" spans="1:3" ht="15" customHeight="1">
      <c r="B25" s="20" t="s">
        <v>103</v>
      </c>
      <c r="C25" s="67">
        <v>0.31079999999999997</v>
      </c>
    </row>
    <row r="26" spans="1:3" ht="15" customHeight="1">
      <c r="B26" s="20" t="s">
        <v>104</v>
      </c>
      <c r="C26" s="67">
        <v>6.54E-2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0.20800000000000002</v>
      </c>
    </row>
    <row r="30" spans="1:3" ht="14.25" customHeight="1">
      <c r="B30" s="30" t="s">
        <v>76</v>
      </c>
      <c r="C30" s="69">
        <v>3.6000000000000004E-2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0.63700000000000001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21.1</v>
      </c>
    </row>
    <row r="38" spans="1:5" ht="15" customHeight="1">
      <c r="B38" s="16" t="s">
        <v>91</v>
      </c>
      <c r="C38" s="68">
        <v>38.299999999999997</v>
      </c>
      <c r="D38" s="17"/>
      <c r="E38" s="18"/>
    </row>
    <row r="39" spans="1:5" ht="15" customHeight="1">
      <c r="B39" s="16" t="s">
        <v>90</v>
      </c>
      <c r="C39" s="68">
        <v>54</v>
      </c>
      <c r="D39" s="17"/>
      <c r="E39" s="17"/>
    </row>
    <row r="40" spans="1:5" ht="15" customHeight="1">
      <c r="B40" s="16" t="s">
        <v>171</v>
      </c>
      <c r="C40" s="68">
        <v>0.2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22.4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1.84E-2</v>
      </c>
      <c r="D45" s="17"/>
    </row>
    <row r="46" spans="1:5" ht="15.75" customHeight="1">
      <c r="B46" s="16" t="s">
        <v>11</v>
      </c>
      <c r="C46" s="67">
        <v>9.6099999999999991E-2</v>
      </c>
      <c r="D46" s="17"/>
    </row>
    <row r="47" spans="1:5" ht="15.75" customHeight="1">
      <c r="B47" s="16" t="s">
        <v>12</v>
      </c>
      <c r="C47" s="67">
        <v>0.1595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0.72600000000000009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2.2343743975899923</v>
      </c>
      <c r="D51" s="17"/>
    </row>
    <row r="52" spans="1:4" ht="15" customHeight="1">
      <c r="B52" s="16" t="s">
        <v>125</v>
      </c>
      <c r="C52" s="65">
        <v>2.19312409885999</v>
      </c>
    </row>
    <row r="53" spans="1:4" ht="15.75" customHeight="1">
      <c r="B53" s="16" t="s">
        <v>126</v>
      </c>
      <c r="C53" s="65">
        <v>2.19312409885999</v>
      </c>
    </row>
    <row r="54" spans="1:4" ht="15.75" customHeight="1">
      <c r="B54" s="16" t="s">
        <v>127</v>
      </c>
      <c r="C54" s="65">
        <v>1.5140675939900001</v>
      </c>
    </row>
    <row r="55" spans="1:4" ht="15.75" customHeight="1">
      <c r="B55" s="16" t="s">
        <v>128</v>
      </c>
      <c r="C55" s="65">
        <v>1.5140675939900001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0.44685116317784279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0.14352000000000001</v>
      </c>
      <c r="E3" s="26">
        <f>frac_mam_12_23months * 2.6</f>
        <v>0.11076</v>
      </c>
      <c r="F3" s="26">
        <f>frac_mam_24_59months * 2.6</f>
        <v>6.3960000000000003E-2</v>
      </c>
    </row>
    <row r="4" spans="1:6" ht="15.75" customHeight="1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3.8219999999999997E-2</v>
      </c>
      <c r="E4" s="26">
        <f>frac_sam_12_23months * 2.6</f>
        <v>2.7820000000000004E-2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2125289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2498834.8194969618</v>
      </c>
      <c r="I2" s="22">
        <f>G2-H2</f>
        <v>16374165.180503039</v>
      </c>
    </row>
    <row r="3" spans="1:9" ht="15.75" customHeight="1">
      <c r="A3" s="92">
        <f t="shared" ref="A3:A40" si="2">IF($A$2+ROW(A3)-2&lt;=end_year,A2+1,"")</f>
        <v>2021</v>
      </c>
      <c r="B3" s="74">
        <v>2146292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2523529.3564347122</v>
      </c>
      <c r="I3" s="22">
        <f t="shared" ref="I3:I15" si="3">G3-H3</f>
        <v>16491470.643565288</v>
      </c>
    </row>
    <row r="4" spans="1:9" ht="15.75" customHeight="1">
      <c r="A4" s="92">
        <f t="shared" si="2"/>
        <v>2022</v>
      </c>
      <c r="B4" s="74" t="e">
        <v>#N/A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2436969.6389999995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2865297.1845194418</v>
      </c>
      <c r="I5" s="22">
        <f t="shared" si="3"/>
        <v>16476702.815480558</v>
      </c>
    </row>
    <row r="6" spans="1:9" ht="15.75" customHeight="1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3.202793625E-2</v>
      </c>
    </row>
    <row r="4" spans="1:8" ht="15.75" customHeight="1">
      <c r="B4" s="24" t="s">
        <v>7</v>
      </c>
      <c r="C4" s="76">
        <v>0.19367297650929177</v>
      </c>
    </row>
    <row r="5" spans="1:8" ht="15.75" customHeight="1">
      <c r="B5" s="24" t="s">
        <v>8</v>
      </c>
      <c r="C5" s="76">
        <v>0.1095401979954703</v>
      </c>
    </row>
    <row r="6" spans="1:8" ht="15.75" customHeight="1">
      <c r="B6" s="24" t="s">
        <v>10</v>
      </c>
      <c r="C6" s="76">
        <v>0.13938441825982575</v>
      </c>
    </row>
    <row r="7" spans="1:8" ht="15.75" customHeight="1">
      <c r="B7" s="24" t="s">
        <v>13</v>
      </c>
      <c r="C7" s="76">
        <v>0.11433477443181297</v>
      </c>
    </row>
    <row r="8" spans="1:8" ht="15.75" customHeight="1">
      <c r="B8" s="24" t="s">
        <v>14</v>
      </c>
      <c r="C8" s="76">
        <v>1.2096011787038438E-2</v>
      </c>
    </row>
    <row r="9" spans="1:8" ht="15.75" customHeight="1">
      <c r="B9" s="24" t="s">
        <v>27</v>
      </c>
      <c r="C9" s="76">
        <v>0.12806267404646174</v>
      </c>
    </row>
    <row r="10" spans="1:8" ht="15.75" customHeight="1">
      <c r="B10" s="24" t="s">
        <v>15</v>
      </c>
      <c r="C10" s="76">
        <v>0.27088101072009907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0.1008</v>
      </c>
    </row>
    <row r="27" spans="1:8" ht="15.75" customHeight="1">
      <c r="B27" s="24" t="s">
        <v>39</v>
      </c>
      <c r="C27" s="76">
        <v>2.9999999999999997E-4</v>
      </c>
    </row>
    <row r="28" spans="1:8" ht="15.75" customHeight="1">
      <c r="B28" s="24" t="s">
        <v>40</v>
      </c>
      <c r="C28" s="76">
        <v>0.15890000000000001</v>
      </c>
    </row>
    <row r="29" spans="1:8" ht="15.75" customHeight="1">
      <c r="B29" s="24" t="s">
        <v>41</v>
      </c>
      <c r="C29" s="76">
        <v>0.126</v>
      </c>
    </row>
    <row r="30" spans="1:8" ht="15.75" customHeight="1">
      <c r="B30" s="24" t="s">
        <v>42</v>
      </c>
      <c r="C30" s="76">
        <v>0.12429999999999999</v>
      </c>
    </row>
    <row r="31" spans="1:8" ht="15.75" customHeight="1">
      <c r="B31" s="24" t="s">
        <v>43</v>
      </c>
      <c r="C31" s="76">
        <v>3.9E-2</v>
      </c>
    </row>
    <row r="32" spans="1:8" ht="15.75" customHeight="1">
      <c r="B32" s="24" t="s">
        <v>44</v>
      </c>
      <c r="C32" s="76">
        <v>8.9999999999999998E-4</v>
      </c>
    </row>
    <row r="33" spans="2:3" ht="15.75" customHeight="1">
      <c r="B33" s="24" t="s">
        <v>45</v>
      </c>
      <c r="C33" s="76">
        <v>6.8499999999999991E-2</v>
      </c>
    </row>
    <row r="34" spans="2:3" ht="15.75" customHeight="1">
      <c r="B34" s="24" t="s">
        <v>46</v>
      </c>
      <c r="C34" s="76">
        <v>0.38130000000000003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0.64804329207373279</v>
      </c>
      <c r="D2" s="77">
        <v>0.64819999999999989</v>
      </c>
      <c r="E2" s="77">
        <v>0.54380000000000006</v>
      </c>
      <c r="F2" s="77">
        <v>0.29980000000000001</v>
      </c>
      <c r="G2" s="77">
        <v>0.27410000000000001</v>
      </c>
    </row>
    <row r="3" spans="1:15" ht="15.75" customHeight="1">
      <c r="A3" s="5"/>
      <c r="B3" s="11" t="s">
        <v>118</v>
      </c>
      <c r="C3" s="77">
        <v>0.2205</v>
      </c>
      <c r="D3" s="77">
        <v>0.2205</v>
      </c>
      <c r="E3" s="77">
        <v>0.25440000000000002</v>
      </c>
      <c r="F3" s="77">
        <v>0.30760000000000004</v>
      </c>
      <c r="G3" s="77">
        <v>0.32539999999999997</v>
      </c>
    </row>
    <row r="4" spans="1:15" ht="15.75" customHeight="1">
      <c r="A4" s="5"/>
      <c r="B4" s="11" t="s">
        <v>116</v>
      </c>
      <c r="C4" s="78">
        <v>8.5699999999999998E-2</v>
      </c>
      <c r="D4" s="78">
        <v>8.5800000000000001E-2</v>
      </c>
      <c r="E4" s="78">
        <v>0.14169999999999999</v>
      </c>
      <c r="F4" s="78">
        <v>0.25509999999999999</v>
      </c>
      <c r="G4" s="78">
        <v>0.26750000000000002</v>
      </c>
    </row>
    <row r="5" spans="1:15" ht="15.75" customHeight="1">
      <c r="A5" s="5"/>
      <c r="B5" s="11" t="s">
        <v>119</v>
      </c>
      <c r="C5" s="78">
        <v>4.5400000000000003E-2</v>
      </c>
      <c r="D5" s="78">
        <v>4.5499999999999999E-2</v>
      </c>
      <c r="E5" s="78">
        <v>0.06</v>
      </c>
      <c r="F5" s="78">
        <v>0.13739999999999999</v>
      </c>
      <c r="G5" s="78">
        <v>0.13289999999999999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0.7612000000000001</v>
      </c>
      <c r="F8" s="77">
        <v>0.7863</v>
      </c>
      <c r="G8" s="77">
        <v>0.84549999999999992</v>
      </c>
    </row>
    <row r="9" spans="1:15" ht="15.75" customHeight="1">
      <c r="B9" s="7" t="s">
        <v>121</v>
      </c>
      <c r="C9" s="77">
        <v>0.128</v>
      </c>
      <c r="D9" s="77">
        <v>0.128</v>
      </c>
      <c r="E9" s="77">
        <v>0.16889999999999999</v>
      </c>
      <c r="F9" s="77">
        <v>0.1603</v>
      </c>
      <c r="G9" s="77">
        <v>0.12230000000000001</v>
      </c>
    </row>
    <row r="10" spans="1:15" ht="15.75" customHeight="1">
      <c r="B10" s="7" t="s">
        <v>122</v>
      </c>
      <c r="C10" s="78">
        <v>5.4100000000000002E-2</v>
      </c>
      <c r="D10" s="78">
        <v>5.4100000000000002E-2</v>
      </c>
      <c r="E10" s="78">
        <v>5.5199999999999999E-2</v>
      </c>
      <c r="F10" s="78">
        <v>4.2599999999999999E-2</v>
      </c>
      <c r="G10" s="78">
        <v>2.46E-2</v>
      </c>
    </row>
    <row r="11" spans="1:15" ht="15.75" customHeight="1">
      <c r="B11" s="7" t="s">
        <v>123</v>
      </c>
      <c r="C11" s="78">
        <v>4.1399999999999999E-2</v>
      </c>
      <c r="D11" s="78">
        <v>4.1399999999999999E-2</v>
      </c>
      <c r="E11" s="78">
        <v>1.47E-2</v>
      </c>
      <c r="F11" s="78">
        <v>1.0700000000000001E-2</v>
      </c>
      <c r="G11" s="78">
        <v>7.6151000000000005E-3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0.49840000000000001</v>
      </c>
      <c r="I14" s="80">
        <v>0.49840000000000001</v>
      </c>
      <c r="J14" s="80">
        <v>0.49840000000000001</v>
      </c>
      <c r="K14" s="80">
        <v>0.49840000000000001</v>
      </c>
      <c r="L14" s="80">
        <v>0.37978000000000001</v>
      </c>
      <c r="M14" s="80">
        <v>0.37978000000000001</v>
      </c>
      <c r="N14" s="80">
        <v>0.37978000000000001</v>
      </c>
      <c r="O14" s="80">
        <v>0.37978000000000001</v>
      </c>
    </row>
    <row r="15" spans="1:15" ht="15.75" customHeight="1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0.22271061972783684</v>
      </c>
      <c r="I15" s="77">
        <f t="shared" si="0"/>
        <v>0.22271061972783684</v>
      </c>
      <c r="J15" s="77">
        <f t="shared" si="0"/>
        <v>0.22271061972783684</v>
      </c>
      <c r="K15" s="77">
        <f t="shared" si="0"/>
        <v>0.22271061972783684</v>
      </c>
      <c r="L15" s="77">
        <f t="shared" si="0"/>
        <v>0.16970513475168114</v>
      </c>
      <c r="M15" s="77">
        <f t="shared" si="0"/>
        <v>0.16970513475168114</v>
      </c>
      <c r="N15" s="77">
        <f t="shared" si="0"/>
        <v>0.16970513475168114</v>
      </c>
      <c r="O15" s="77">
        <f t="shared" si="0"/>
        <v>0.16970513475168114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0.8286</v>
      </c>
      <c r="D2" s="78">
        <v>0.48869999999999997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8.5500000000000007E-2</v>
      </c>
      <c r="D3" s="78">
        <v>0.1464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7.4400000000000008E-2</v>
      </c>
      <c r="D4" s="78">
        <v>0.34049999999999997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1.1499999999999955E-2</v>
      </c>
      <c r="D5" s="77">
        <f t="shared" ref="D5:G5" si="0">1-SUM(D2:D4)</f>
        <v>2.4399999999999977E-2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0.3483</v>
      </c>
      <c r="D2" s="28">
        <v>0.35059999999999997</v>
      </c>
      <c r="E2" s="28">
        <v>0.35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4.7199999999999999E-2</v>
      </c>
      <c r="D4" s="28">
        <v>4.7100000000000003E-2</v>
      </c>
      <c r="E4" s="28">
        <v>4.7100000000000003E-2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0.49840000000000001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0.37978000000000001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0.48869999999999997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54.54</v>
      </c>
      <c r="D13" s="28">
        <v>52.48</v>
      </c>
      <c r="E13" s="28">
        <v>50.536000000000001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37.19399420609443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44.687863506355853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87.750761200273303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0.20174601209051393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1.1317019325042972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1.1317019325042972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1.1317019325042972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1.1317019325042972</v>
      </c>
      <c r="E13" s="86" t="s">
        <v>201</v>
      </c>
    </row>
    <row r="14" spans="1:5" ht="15.75" customHeight="1">
      <c r="A14" s="11" t="s">
        <v>189</v>
      </c>
      <c r="B14" s="85">
        <v>0.10300000000000001</v>
      </c>
      <c r="C14" s="85">
        <v>0.95</v>
      </c>
      <c r="D14" s="86">
        <v>14.212925375476214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14.212925375476214</v>
      </c>
      <c r="E15" s="86" t="s">
        <v>201</v>
      </c>
    </row>
    <row r="16" spans="1:5" ht="15.75" customHeight="1">
      <c r="A16" s="53" t="s">
        <v>57</v>
      </c>
      <c r="B16" s="85">
        <v>0.56100000000000005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0.2692044645575572</v>
      </c>
      <c r="E17" s="86" t="s">
        <v>201</v>
      </c>
    </row>
    <row r="18" spans="1:5" ht="15.75" customHeight="1">
      <c r="A18" s="53" t="s">
        <v>175</v>
      </c>
      <c r="B18" s="85">
        <v>0.40200000000000002</v>
      </c>
      <c r="C18" s="85">
        <v>0.95</v>
      </c>
      <c r="D18" s="86">
        <v>2.121285075768927</v>
      </c>
      <c r="E18" s="86" t="s">
        <v>201</v>
      </c>
    </row>
    <row r="19" spans="1:5" ht="15.75" customHeight="1">
      <c r="A19" s="53" t="s">
        <v>174</v>
      </c>
      <c r="B19" s="85">
        <v>0.15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2.018086277984164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24.240556138631135</v>
      </c>
      <c r="E22" s="86" t="s">
        <v>201</v>
      </c>
    </row>
    <row r="23" spans="1:5" ht="15.75" customHeight="1">
      <c r="A23" s="53" t="s">
        <v>34</v>
      </c>
      <c r="B23" s="85">
        <v>0.77900000000000003</v>
      </c>
      <c r="C23" s="85">
        <v>0.95</v>
      </c>
      <c r="D23" s="86">
        <v>4.6734447573928835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20.520932391194332</v>
      </c>
      <c r="E24" s="86" t="s">
        <v>201</v>
      </c>
    </row>
    <row r="25" spans="1:5" ht="15.75" customHeight="1">
      <c r="A25" s="53" t="s">
        <v>87</v>
      </c>
      <c r="B25" s="85">
        <v>0.34799999999999998</v>
      </c>
      <c r="C25" s="85">
        <v>0.95</v>
      </c>
      <c r="D25" s="86">
        <v>20.521119452059189</v>
      </c>
      <c r="E25" s="86" t="s">
        <v>201</v>
      </c>
    </row>
    <row r="26" spans="1:5" ht="15.75" customHeight="1">
      <c r="A26" s="53" t="s">
        <v>137</v>
      </c>
      <c r="B26" s="85">
        <v>0.214</v>
      </c>
      <c r="C26" s="85">
        <v>0.95</v>
      </c>
      <c r="D26" s="86">
        <v>4.6905958282555229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4.1416059514617425</v>
      </c>
      <c r="E27" s="86" t="s">
        <v>201</v>
      </c>
    </row>
    <row r="28" spans="1:5" ht="15.75" customHeight="1">
      <c r="A28" s="53" t="s">
        <v>84</v>
      </c>
      <c r="B28" s="85">
        <v>0.44799999999999995</v>
      </c>
      <c r="C28" s="85">
        <v>0.95</v>
      </c>
      <c r="D28" s="86">
        <v>0.65340748479497746</v>
      </c>
      <c r="E28" s="86" t="s">
        <v>201</v>
      </c>
    </row>
    <row r="29" spans="1:5" ht="15.75" customHeight="1">
      <c r="A29" s="53" t="s">
        <v>58</v>
      </c>
      <c r="B29" s="85">
        <v>0.15</v>
      </c>
      <c r="C29" s="85">
        <v>0.95</v>
      </c>
      <c r="D29" s="86">
        <v>66.094319306946403</v>
      </c>
      <c r="E29" s="86" t="s">
        <v>201</v>
      </c>
    </row>
    <row r="30" spans="1:5" ht="15.75" customHeight="1">
      <c r="A30" s="53" t="s">
        <v>67</v>
      </c>
      <c r="B30" s="85">
        <v>1E-3</v>
      </c>
      <c r="C30" s="85">
        <v>0.95</v>
      </c>
      <c r="D30" s="86">
        <v>188.42874531871882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188.42874531871882</v>
      </c>
      <c r="E31" s="86" t="s">
        <v>201</v>
      </c>
    </row>
    <row r="32" spans="1:5" ht="15.75" customHeight="1">
      <c r="A32" s="53" t="s">
        <v>28</v>
      </c>
      <c r="B32" s="85">
        <v>0.502</v>
      </c>
      <c r="C32" s="85">
        <v>0.95</v>
      </c>
      <c r="D32" s="86">
        <v>0.52185419969466551</v>
      </c>
      <c r="E32" s="86" t="s">
        <v>201</v>
      </c>
    </row>
    <row r="33" spans="1:6" ht="15.75" customHeight="1">
      <c r="A33" s="53" t="s">
        <v>83</v>
      </c>
      <c r="B33" s="85">
        <v>0.51900000000000002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0.67900000000000005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0.29899999999999999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0.56700000000000006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0.20300000000000001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0.17499999999999999</v>
      </c>
      <c r="C38" s="85">
        <v>0.95</v>
      </c>
      <c r="D38" s="86">
        <v>1.9279883421776427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0.54581257617834045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2020-08-28T07:43:20Z</dcterms:modified>
</cp:coreProperties>
</file>