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EC049414-C4CE-4EDA-B532-D7C7EE00CD5A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H38" i="2"/>
  <c r="I38" i="2" s="1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D58" i="20" l="1"/>
  <c r="A14" i="2"/>
  <c r="A18" i="2"/>
  <c r="A24" i="2"/>
  <c r="A3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2" i="2"/>
  <c r="A28" i="2"/>
  <c r="A30" i="2"/>
  <c r="A32" i="2"/>
  <c r="A34" i="2"/>
  <c r="A38" i="2"/>
  <c r="A40" i="2"/>
  <c r="A16" i="2"/>
  <c r="A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<sst xmlns="http://schemas.openxmlformats.org/spreadsheetml/2006/main" count="2089" uniqueCount="342">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</sst>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207772.12890625</v>
      </c>
    </row>
    <row r="8" spans="1:3" ht="15" customHeight="1" x14ac:dyDescent="0.25">
      <c r="B8" s="5" t="s">
        <v>8</v>
      </c>
      <c r="C8" s="44">
        <v>2.1000000000000001E-2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0.88051116943359409</v>
      </c>
    </row>
    <row r="11" spans="1:3" ht="15" customHeight="1" x14ac:dyDescent="0.25">
      <c r="B11" s="5" t="s">
        <v>11</v>
      </c>
      <c r="C11" s="44">
        <v>0.96</v>
      </c>
    </row>
    <row r="12" spans="1:3" ht="15" customHeight="1" x14ac:dyDescent="0.25">
      <c r="B12" s="5" t="s">
        <v>12</v>
      </c>
      <c r="C12" s="44">
        <v>0.56999999999999995</v>
      </c>
    </row>
    <row r="13" spans="1:3" ht="15" customHeight="1" x14ac:dyDescent="0.25">
      <c r="B13" s="5" t="s">
        <v>13</v>
      </c>
      <c r="C13" s="44">
        <v>0.59799999999999998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0.11559999999999999</v>
      </c>
    </row>
    <row r="24" spans="1:3" ht="15" customHeight="1" x14ac:dyDescent="0.25">
      <c r="B24" s="15" t="s">
        <v>22</v>
      </c>
      <c r="C24" s="45">
        <v>0.64219999999999999</v>
      </c>
    </row>
    <row r="25" spans="1:3" ht="15" customHeight="1" x14ac:dyDescent="0.25">
      <c r="B25" s="15" t="s">
        <v>23</v>
      </c>
      <c r="C25" s="45">
        <v>0.23319999999999999</v>
      </c>
    </row>
    <row r="26" spans="1:3" ht="15" customHeight="1" x14ac:dyDescent="0.25">
      <c r="B26" s="15" t="s">
        <v>24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0.44338135344044599</v>
      </c>
    </row>
    <row r="30" spans="1:3" ht="14.25" customHeight="1" x14ac:dyDescent="0.25">
      <c r="B30" s="25" t="s">
        <v>27</v>
      </c>
      <c r="C30" s="100">
        <v>5.9529081968315099E-2</v>
      </c>
    </row>
    <row r="31" spans="1:3" ht="14.25" customHeight="1" x14ac:dyDescent="0.25">
      <c r="B31" s="25" t="s">
        <v>28</v>
      </c>
      <c r="C31" s="100">
        <v>6.7946136238639404E-2</v>
      </c>
    </row>
    <row r="32" spans="1:3" ht="14.25" customHeight="1" x14ac:dyDescent="0.25">
      <c r="B32" s="25" t="s">
        <v>29</v>
      </c>
      <c r="C32" s="100">
        <v>0.4291434283526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6.4044000232725597</v>
      </c>
    </row>
    <row r="38" spans="1:5" ht="15" customHeight="1" x14ac:dyDescent="0.25">
      <c r="B38" s="11" t="s">
        <v>34</v>
      </c>
      <c r="C38" s="43">
        <v>10.5087235091144</v>
      </c>
      <c r="D38" s="12"/>
      <c r="E38" s="13"/>
    </row>
    <row r="39" spans="1:5" ht="15" customHeight="1" x14ac:dyDescent="0.25">
      <c r="B39" s="11" t="s">
        <v>35</v>
      </c>
      <c r="C39" s="43">
        <v>11.7888017002031</v>
      </c>
      <c r="D39" s="12"/>
      <c r="E39" s="12"/>
    </row>
    <row r="40" spans="1:5" ht="15" customHeight="1" x14ac:dyDescent="0.25">
      <c r="B40" s="11" t="s">
        <v>36</v>
      </c>
      <c r="C40" s="99">
        <v>0.26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12.87653581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2.4511700000000001E-2</v>
      </c>
      <c r="D45" s="12"/>
    </row>
    <row r="46" spans="1:5" ht="15.75" customHeight="1" x14ac:dyDescent="0.25">
      <c r="B46" s="11" t="s">
        <v>41</v>
      </c>
      <c r="C46" s="45">
        <v>8.519729999999999E-2</v>
      </c>
      <c r="D46" s="12"/>
    </row>
    <row r="47" spans="1:5" ht="15.75" customHeight="1" x14ac:dyDescent="0.25">
      <c r="B47" s="11" t="s">
        <v>42</v>
      </c>
      <c r="C47" s="45">
        <v>0.1393605</v>
      </c>
      <c r="D47" s="12"/>
      <c r="E47" s="13"/>
    </row>
    <row r="48" spans="1:5" ht="15" customHeight="1" x14ac:dyDescent="0.25">
      <c r="B48" s="11" t="s">
        <v>43</v>
      </c>
      <c r="C48" s="46">
        <v>0.75093050000000006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0.60118799999999994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8.9790992999999902E-2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0.74739099836576006</v>
      </c>
      <c r="C2" s="57">
        <v>0.95</v>
      </c>
      <c r="D2" s="58">
        <v>54.653082799861807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39.804453792134552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361.46883569981048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5.2075674297839774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0.231599269018364</v>
      </c>
      <c r="C10" s="57">
        <v>0.95</v>
      </c>
      <c r="D10" s="58">
        <v>12.93675323593046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0.231599269018364</v>
      </c>
      <c r="C11" s="57">
        <v>0.95</v>
      </c>
      <c r="D11" s="58">
        <v>12.93675323593046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0.231599269018364</v>
      </c>
      <c r="C12" s="57">
        <v>0.95</v>
      </c>
      <c r="D12" s="58">
        <v>12.93675323593046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0.231599269018364</v>
      </c>
      <c r="C13" s="57">
        <v>0.95</v>
      </c>
      <c r="D13" s="58">
        <v>12.93675323593046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0.231599269018364</v>
      </c>
      <c r="C14" s="57">
        <v>0.95</v>
      </c>
      <c r="D14" s="58">
        <v>12.93675323593046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0.231599269018364</v>
      </c>
      <c r="C15" s="57">
        <v>0.95</v>
      </c>
      <c r="D15" s="58">
        <v>12.93675323593046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0.64351903582580905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8.3490838120479509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8.3490838120479509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0.99802369999999996</v>
      </c>
      <c r="C21" s="57">
        <v>0.95</v>
      </c>
      <c r="D21" s="58">
        <v>48.402555773686338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22.285157611304289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4.2321962823102757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0.25227943286229998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0.180632963485193</v>
      </c>
      <c r="C27" s="57">
        <v>0.95</v>
      </c>
      <c r="D27" s="58">
        <v>18.478532540848281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0.93642307269535496</v>
      </c>
      <c r="C29" s="57">
        <v>0.95</v>
      </c>
      <c r="D29" s="58">
        <v>105.9420671559127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1.943813180751375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0.01</v>
      </c>
      <c r="C32" s="57">
        <v>0.95</v>
      </c>
      <c r="D32" s="58">
        <v>1.373975774619224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0.43367782235145602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2.4094410013032479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0.98923911507763806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5">
      <c r="A4" s="3" t="s">
        <v>205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2.1000000000000001E-2</v>
      </c>
      <c r="E2" s="62">
        <f>food_insecure</f>
        <v>2.1000000000000001E-2</v>
      </c>
      <c r="F2" s="62">
        <f>food_insecure</f>
        <v>2.1000000000000001E-2</v>
      </c>
      <c r="G2" s="62">
        <f>food_insecure</f>
        <v>2.1000000000000001E-2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2.1000000000000001E-2</v>
      </c>
      <c r="F5" s="62">
        <f>food_insecure</f>
        <v>2.1000000000000001E-2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2.1000000000000001E-2</v>
      </c>
      <c r="F8" s="62">
        <f>food_insecure</f>
        <v>2.1000000000000001E-2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2.1000000000000001E-2</v>
      </c>
      <c r="F9" s="62">
        <f>food_insecure</f>
        <v>2.1000000000000001E-2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0.56999999999999995</v>
      </c>
      <c r="E10" s="62">
        <f>IF(ISBLANK(comm_deliv), frac_children_health_facility,1)</f>
        <v>0.56999999999999995</v>
      </c>
      <c r="F10" s="62">
        <f>IF(ISBLANK(comm_deliv), frac_children_health_facility,1)</f>
        <v>0.56999999999999995</v>
      </c>
      <c r="G10" s="62">
        <f>IF(ISBLANK(comm_deliv), frac_children_health_facility,1)</f>
        <v>0.56999999999999995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2.1000000000000001E-2</v>
      </c>
      <c r="I15" s="62">
        <f>food_insecure</f>
        <v>2.1000000000000001E-2</v>
      </c>
      <c r="J15" s="62">
        <f>food_insecure</f>
        <v>2.1000000000000001E-2</v>
      </c>
      <c r="K15" s="62">
        <f>food_insecure</f>
        <v>2.1000000000000001E-2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0.96</v>
      </c>
      <c r="I18" s="62">
        <f>frac_PW_health_facility</f>
        <v>0.96</v>
      </c>
      <c r="J18" s="62">
        <f>frac_PW_health_facility</f>
        <v>0.96</v>
      </c>
      <c r="K18" s="62">
        <f>frac_PW_health_facility</f>
        <v>0.96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0.59799999999999998</v>
      </c>
      <c r="M24" s="62">
        <f>famplan_unmet_need</f>
        <v>0.59799999999999998</v>
      </c>
      <c r="N24" s="62">
        <f>famplan_unmet_need</f>
        <v>0.59799999999999998</v>
      </c>
      <c r="O24" s="62">
        <f>famplan_unmet_need</f>
        <v>0.59799999999999998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5.907647272033674E-2</v>
      </c>
      <c r="M25" s="62">
        <f>(1-food_insecure)*(0.49)+food_insecure*(0.7)</f>
        <v>0.49440999999999996</v>
      </c>
      <c r="N25" s="62">
        <f>(1-food_insecure)*(0.49)+food_insecure*(0.7)</f>
        <v>0.49440999999999996</v>
      </c>
      <c r="O25" s="62">
        <f>(1-food_insecure)*(0.49)+food_insecure*(0.7)</f>
        <v>0.49440999999999996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2.5318488308715748E-2</v>
      </c>
      <c r="M26" s="62">
        <f>(1-food_insecure)*(0.21)+food_insecure*(0.3)</f>
        <v>0.21189</v>
      </c>
      <c r="N26" s="62">
        <f>(1-food_insecure)*(0.21)+food_insecure*(0.3)</f>
        <v>0.21189</v>
      </c>
      <c r="O26" s="62">
        <f>(1-food_insecure)*(0.21)+food_insecure*(0.3)</f>
        <v>0.21189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3.5093869537353412E-2</v>
      </c>
      <c r="M27" s="62">
        <f>(1-food_insecure)*(0.3)</f>
        <v>0.29369999999999996</v>
      </c>
      <c r="N27" s="62">
        <f>(1-food_insecure)*(0.3)</f>
        <v>0.29369999999999996</v>
      </c>
      <c r="O27" s="62">
        <f>(1-food_insecure)*(0.3)</f>
        <v>0.29369999999999996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0.88051116943359409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34395.648000000001</v>
      </c>
      <c r="C2" s="50">
        <v>81000</v>
      </c>
      <c r="D2" s="50">
        <v>193000</v>
      </c>
      <c r="E2" s="50">
        <v>271000</v>
      </c>
      <c r="F2" s="50">
        <v>198000</v>
      </c>
      <c r="G2" s="17">
        <f t="shared" ref="G2:G16" si="0">C2+D2+E2+F2</f>
        <v>743000</v>
      </c>
      <c r="H2" s="17">
        <f t="shared" ref="H2:H40" si="1">(B2 + stillbirth*B2/(1000-stillbirth))/(1-abortion)</f>
        <v>39595.820638744772</v>
      </c>
      <c r="I2" s="17">
        <f t="shared" ref="I2:I40" si="2">G2-H2</f>
        <v>703404.17936125526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5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5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5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5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5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5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5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5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6.8946276416083294E-2</v>
      </c>
    </row>
    <row r="5" spans="1:8" ht="15.75" customHeight="1" x14ac:dyDescent="0.25">
      <c r="B5" s="19" t="s">
        <v>70</v>
      </c>
      <c r="C5" s="51">
        <v>5.7839485765624248E-2</v>
      </c>
    </row>
    <row r="6" spans="1:8" ht="15.75" customHeight="1" x14ac:dyDescent="0.25">
      <c r="B6" s="19" t="s">
        <v>71</v>
      </c>
      <c r="C6" s="51">
        <v>0.11388953511411901</v>
      </c>
    </row>
    <row r="7" spans="1:8" ht="15.75" customHeight="1" x14ac:dyDescent="0.25">
      <c r="B7" s="19" t="s">
        <v>72</v>
      </c>
      <c r="C7" s="51">
        <v>0.40706725027018131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0.26434127700274751</v>
      </c>
    </row>
    <row r="10" spans="1:8" ht="15.75" customHeight="1" x14ac:dyDescent="0.25">
      <c r="B10" s="19" t="s">
        <v>75</v>
      </c>
      <c r="C10" s="51">
        <v>8.7916175431244775E-2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2.6435086302677008E-2</v>
      </c>
      <c r="D14" s="51">
        <v>2.6435086302677008E-2</v>
      </c>
      <c r="E14" s="51">
        <v>2.6435086302677008E-2</v>
      </c>
      <c r="F14" s="51">
        <v>2.6435086302677008E-2</v>
      </c>
    </row>
    <row r="15" spans="1:8" ht="15.75" customHeight="1" x14ac:dyDescent="0.25">
      <c r="B15" s="19" t="s">
        <v>82</v>
      </c>
      <c r="C15" s="51">
        <v>0.1580120287046371</v>
      </c>
      <c r="D15" s="51">
        <v>0.1580120287046371</v>
      </c>
      <c r="E15" s="51">
        <v>0.1580120287046371</v>
      </c>
      <c r="F15" s="51">
        <v>0.1580120287046371</v>
      </c>
    </row>
    <row r="16" spans="1:8" ht="15.75" customHeight="1" x14ac:dyDescent="0.25">
      <c r="B16" s="19" t="s">
        <v>83</v>
      </c>
      <c r="C16" s="51">
        <v>3.1961997238052181E-2</v>
      </c>
      <c r="D16" s="51">
        <v>3.1961997238052181E-2</v>
      </c>
      <c r="E16" s="51">
        <v>3.1961997238052181E-2</v>
      </c>
      <c r="F16" s="51">
        <v>3.1961997238052181E-2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8.9784208430378071E-3</v>
      </c>
      <c r="D19" s="51">
        <v>8.9784208430378071E-3</v>
      </c>
      <c r="E19" s="51">
        <v>8.9784208430378071E-3</v>
      </c>
      <c r="F19" s="51">
        <v>8.9784208430378071E-3</v>
      </c>
    </row>
    <row r="20" spans="1:8" ht="15.75" customHeight="1" x14ac:dyDescent="0.25">
      <c r="B20" s="19" t="s">
        <v>87</v>
      </c>
      <c r="C20" s="51">
        <v>8.8605328597492674E-3</v>
      </c>
      <c r="D20" s="51">
        <v>8.8605328597492674E-3</v>
      </c>
      <c r="E20" s="51">
        <v>8.8605328597492674E-3</v>
      </c>
      <c r="F20" s="51">
        <v>8.8605328597492674E-3</v>
      </c>
    </row>
    <row r="21" spans="1:8" ht="15.75" customHeight="1" x14ac:dyDescent="0.25">
      <c r="B21" s="19" t="s">
        <v>88</v>
      </c>
      <c r="C21" s="51">
        <v>0.1715584250905586</v>
      </c>
      <c r="D21" s="51">
        <v>0.1715584250905586</v>
      </c>
      <c r="E21" s="51">
        <v>0.1715584250905586</v>
      </c>
      <c r="F21" s="51">
        <v>0.1715584250905586</v>
      </c>
    </row>
    <row r="22" spans="1:8" ht="15.75" customHeight="1" x14ac:dyDescent="0.25">
      <c r="B22" s="19" t="s">
        <v>89</v>
      </c>
      <c r="C22" s="51">
        <v>0.59419350896128809</v>
      </c>
      <c r="D22" s="51">
        <v>0.59419350896128809</v>
      </c>
      <c r="E22" s="51">
        <v>0.59419350896128809</v>
      </c>
      <c r="F22" s="51">
        <v>0.59419350896128809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5.5148427E-2</v>
      </c>
    </row>
    <row r="27" spans="1:8" ht="15.75" customHeight="1" x14ac:dyDescent="0.25">
      <c r="B27" s="19" t="s">
        <v>92</v>
      </c>
      <c r="C27" s="51">
        <v>5.9724672999999999E-2</v>
      </c>
    </row>
    <row r="28" spans="1:8" ht="15.75" customHeight="1" x14ac:dyDescent="0.25">
      <c r="B28" s="19" t="s">
        <v>93</v>
      </c>
      <c r="C28" s="51">
        <v>0.12066906600000001</v>
      </c>
    </row>
    <row r="29" spans="1:8" ht="15.75" customHeight="1" x14ac:dyDescent="0.25">
      <c r="B29" s="19" t="s">
        <v>94</v>
      </c>
      <c r="C29" s="51">
        <v>0.1353181</v>
      </c>
    </row>
    <row r="30" spans="1:8" ht="15.75" customHeight="1" x14ac:dyDescent="0.25">
      <c r="B30" s="19" t="s">
        <v>95</v>
      </c>
      <c r="C30" s="51">
        <v>8.1906013999999999E-2</v>
      </c>
    </row>
    <row r="31" spans="1:8" ht="15.75" customHeight="1" x14ac:dyDescent="0.25">
      <c r="B31" s="19" t="s">
        <v>96</v>
      </c>
      <c r="C31" s="51">
        <v>6.5112185000000003E-2</v>
      </c>
    </row>
    <row r="32" spans="1:8" ht="15.75" customHeight="1" x14ac:dyDescent="0.25">
      <c r="B32" s="19" t="s">
        <v>97</v>
      </c>
      <c r="C32" s="51">
        <v>0.130658369</v>
      </c>
    </row>
    <row r="33" spans="2:3" ht="15.75" customHeight="1" x14ac:dyDescent="0.25">
      <c r="B33" s="19" t="s">
        <v>98</v>
      </c>
      <c r="C33" s="51">
        <v>0.127118964</v>
      </c>
    </row>
    <row r="34" spans="2:3" ht="15.75" customHeight="1" x14ac:dyDescent="0.25">
      <c r="B34" s="19" t="s">
        <v>99</v>
      </c>
      <c r="C34" s="51">
        <v>0.22434420299999999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5">
      <c r="B4" s="5" t="s">
        <v>104</v>
      </c>
      <c r="C4" s="53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5">
      <c r="B5" s="5" t="s">
        <v>105</v>
      </c>
      <c r="C5" s="53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5">
      <c r="B10" s="5" t="s">
        <v>109</v>
      </c>
      <c r="C10" s="53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5">
      <c r="B11" s="5" t="s">
        <v>110</v>
      </c>
      <c r="C11" s="53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5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5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0.79653984308242798</v>
      </c>
      <c r="D2" s="53">
        <v>0.40002630000000011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7.6249025762081105E-2</v>
      </c>
      <c r="D3" s="53">
        <v>0.16771440000000001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>
        <v>0</v>
      </c>
    </row>
    <row r="5" spans="1:7" x14ac:dyDescent="0.25">
      <c r="B5" s="3" t="s">
        <v>122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2023-01-17T02:31:16Z</dcterms:modified>
</cp:coreProperties>
</file>