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69C6A67-F350-4A3E-BA2A-5C7C92A55412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<sst xmlns="http://schemas.openxmlformats.org/spreadsheetml/2006/main" count="2089" uniqueCount="342">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</sst>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14350947.75</v>
      </c>
    </row>
    <row r="8" spans="1:3" ht="15" customHeight="1" x14ac:dyDescent="0.25">
      <c r="B8" s="5" t="s">
        <v>8</v>
      </c>
      <c r="C8" s="44">
        <v>0.14799999999999999</v>
      </c>
    </row>
    <row r="9" spans="1:3" ht="15" customHeight="1" x14ac:dyDescent="0.25">
      <c r="B9" s="5" t="s">
        <v>9</v>
      </c>
      <c r="C9" s="45">
        <v>0.48840000000000011</v>
      </c>
    </row>
    <row r="10" spans="1:3" ht="15" customHeight="1" x14ac:dyDescent="0.25">
      <c r="B10" s="5" t="s">
        <v>10</v>
      </c>
      <c r="C10" s="45">
        <v>0.66547080993652297</v>
      </c>
    </row>
    <row r="11" spans="1:3" ht="15" customHeight="1" x14ac:dyDescent="0.25">
      <c r="B11" s="5" t="s">
        <v>11</v>
      </c>
      <c r="C11" s="44">
        <v>0.37200000000000011</v>
      </c>
    </row>
    <row r="12" spans="1:3" ht="15" customHeight="1" x14ac:dyDescent="0.25">
      <c r="B12" s="5" t="s">
        <v>12</v>
      </c>
      <c r="C12" s="44">
        <v>0.42</v>
      </c>
    </row>
    <row r="13" spans="1:3" ht="15" customHeight="1" x14ac:dyDescent="0.25">
      <c r="B13" s="5" t="s">
        <v>13</v>
      </c>
      <c r="C13" s="44">
        <v>0.27500000000000002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0.20180000000000001</v>
      </c>
    </row>
    <row r="24" spans="1:3" ht="15" customHeight="1" x14ac:dyDescent="0.25">
      <c r="B24" s="15" t="s">
        <v>22</v>
      </c>
      <c r="C24" s="45">
        <v>0.58740000000000003</v>
      </c>
    </row>
    <row r="25" spans="1:3" ht="15" customHeight="1" x14ac:dyDescent="0.25">
      <c r="B25" s="15" t="s">
        <v>23</v>
      </c>
      <c r="C25" s="45">
        <v>0.18479999999999999</v>
      </c>
    </row>
    <row r="26" spans="1:3" ht="15" customHeight="1" x14ac:dyDescent="0.25">
      <c r="B26" s="15" t="s">
        <v>24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0.38987578633119002</v>
      </c>
    </row>
    <row r="30" spans="1:3" ht="14.25" customHeight="1" x14ac:dyDescent="0.25">
      <c r="B30" s="25" t="s">
        <v>27</v>
      </c>
      <c r="C30" s="100">
        <v>2.7039962042163201E-2</v>
      </c>
    </row>
    <row r="31" spans="1:3" ht="14.25" customHeight="1" x14ac:dyDescent="0.25">
      <c r="B31" s="25" t="s">
        <v>28</v>
      </c>
      <c r="C31" s="100">
        <v>4.1943115383355399E-2</v>
      </c>
    </row>
    <row r="32" spans="1:3" ht="14.25" customHeight="1" x14ac:dyDescent="0.25">
      <c r="B32" s="25" t="s">
        <v>29</v>
      </c>
      <c r="C32" s="100">
        <v>0.54114113624329097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19.064532494067901</v>
      </c>
    </row>
    <row r="38" spans="1:5" ht="15" customHeight="1" x14ac:dyDescent="0.25">
      <c r="B38" s="11" t="s">
        <v>34</v>
      </c>
      <c r="C38" s="43">
        <v>25.589660577717499</v>
      </c>
      <c r="D38" s="12"/>
      <c r="E38" s="13"/>
    </row>
    <row r="39" spans="1:5" ht="15" customHeight="1" x14ac:dyDescent="0.25">
      <c r="B39" s="11" t="s">
        <v>35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99">
        <v>1.73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3.1128200000000002E-2</v>
      </c>
      <c r="D45" s="12"/>
    </row>
    <row r="46" spans="1:5" ht="15.75" customHeight="1" x14ac:dyDescent="0.25">
      <c r="B46" s="11" t="s">
        <v>41</v>
      </c>
      <c r="C46" s="45">
        <v>0.10850070000000001</v>
      </c>
      <c r="D46" s="12"/>
    </row>
    <row r="47" spans="1:5" ht="15.75" customHeight="1" x14ac:dyDescent="0.25">
      <c r="B47" s="11" t="s">
        <v>42</v>
      </c>
      <c r="C47" s="45">
        <v>0.3649075</v>
      </c>
      <c r="D47" s="12"/>
      <c r="E47" s="13"/>
    </row>
    <row r="48" spans="1:5" ht="15" customHeight="1" x14ac:dyDescent="0.25">
      <c r="B48" s="11" t="s">
        <v>43</v>
      </c>
      <c r="C48" s="46">
        <v>0.4954636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0.48978300000000002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0.27809780000000001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0.28596946875163098</v>
      </c>
      <c r="C2" s="57">
        <v>0.95</v>
      </c>
      <c r="D2" s="58">
        <v>40.263780634947473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42.574020447454849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135.8779028845432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0.28463353307878098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8.9297882234813594E-2</v>
      </c>
      <c r="C10" s="57">
        <v>0.95</v>
      </c>
      <c r="D10" s="58">
        <v>13.591732347475441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8.9297882234813594E-2</v>
      </c>
      <c r="C11" s="57">
        <v>0.95</v>
      </c>
      <c r="D11" s="58">
        <v>13.591732347475441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8.9297882234813594E-2</v>
      </c>
      <c r="C12" s="57">
        <v>0.95</v>
      </c>
      <c r="D12" s="58">
        <v>13.591732347475441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8.9297882234813594E-2</v>
      </c>
      <c r="C13" s="57">
        <v>0.95</v>
      </c>
      <c r="D13" s="58">
        <v>13.591732347475441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8.9297882234813594E-2</v>
      </c>
      <c r="C14" s="57">
        <v>0.95</v>
      </c>
      <c r="D14" s="58">
        <v>13.591732347475441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8.9297882234813594E-2</v>
      </c>
      <c r="C15" s="57">
        <v>0.95</v>
      </c>
      <c r="D15" s="58">
        <v>13.591732347475441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0.33097508532551267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3.2163028334016039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3.2163028334016039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0.5339642</v>
      </c>
      <c r="C21" s="57">
        <v>0.95</v>
      </c>
      <c r="D21" s="58">
        <v>2.626153737244413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23.22190166838157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4.4935547009666941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0.26453798566733999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0.125814971322258</v>
      </c>
      <c r="C27" s="57">
        <v>0.95</v>
      </c>
      <c r="D27" s="58">
        <v>19.59004600780592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0.48233242717701902</v>
      </c>
      <c r="C29" s="57">
        <v>0.95</v>
      </c>
      <c r="D29" s="58">
        <v>73.100645834826111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2.265403049085001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6.1071805950000002E-2</v>
      </c>
      <c r="C32" s="57">
        <v>0.95</v>
      </c>
      <c r="D32" s="58">
        <v>0.66493210580190532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0.4919498444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1.6048641310337011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0.14902595466530599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205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0.14799999999999999</v>
      </c>
      <c r="E2" s="62">
        <f>food_insecure</f>
        <v>0.14799999999999999</v>
      </c>
      <c r="F2" s="62">
        <f>food_insecure</f>
        <v>0.14799999999999999</v>
      </c>
      <c r="G2" s="62">
        <f>food_insecure</f>
        <v>0.14799999999999999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0.14799999999999999</v>
      </c>
      <c r="F5" s="62">
        <f>food_insecure</f>
        <v>0.14799999999999999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0.14799999999999999</v>
      </c>
      <c r="F8" s="62">
        <f>food_insecure</f>
        <v>0.14799999999999999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0.14799999999999999</v>
      </c>
      <c r="F9" s="62">
        <f>food_insecure</f>
        <v>0.14799999999999999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0.42</v>
      </c>
      <c r="E10" s="62">
        <f>IF(ISBLANK(comm_deliv), frac_children_health_facility,1)</f>
        <v>0.42</v>
      </c>
      <c r="F10" s="62">
        <f>IF(ISBLANK(comm_deliv), frac_children_health_facility,1)</f>
        <v>0.42</v>
      </c>
      <c r="G10" s="62">
        <f>IF(ISBLANK(comm_deliv), frac_children_health_facility,1)</f>
        <v>0.42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0.14799999999999999</v>
      </c>
      <c r="I15" s="62">
        <f>food_insecure</f>
        <v>0.14799999999999999</v>
      </c>
      <c r="J15" s="62">
        <f>food_insecure</f>
        <v>0.14799999999999999</v>
      </c>
      <c r="K15" s="62">
        <f>food_insecure</f>
        <v>0.14799999999999999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0.37200000000000011</v>
      </c>
      <c r="I18" s="62">
        <f>frac_PW_health_facility</f>
        <v>0.37200000000000011</v>
      </c>
      <c r="J18" s="62">
        <f>frac_PW_health_facility</f>
        <v>0.37200000000000011</v>
      </c>
      <c r="K18" s="62">
        <f>frac_PW_health_facility</f>
        <v>0.37200000000000011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0.48840000000000011</v>
      </c>
      <c r="I19" s="62">
        <f>frac_malaria_risk</f>
        <v>0.48840000000000011</v>
      </c>
      <c r="J19" s="62">
        <f>frac_malaria_risk</f>
        <v>0.48840000000000011</v>
      </c>
      <c r="K19" s="62">
        <f>frac_malaria_risk</f>
        <v>0.48840000000000011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0.27500000000000002</v>
      </c>
      <c r="M24" s="62">
        <f>famplan_unmet_need</f>
        <v>0.27500000000000002</v>
      </c>
      <c r="N24" s="62">
        <f>famplan_unmet_need</f>
        <v>0.27500000000000002</v>
      </c>
      <c r="O24" s="62">
        <f>famplan_unmet_need</f>
        <v>0.27500000000000002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0.17431647035827658</v>
      </c>
      <c r="M25" s="62">
        <f>(1-food_insecure)*(0.49)+food_insecure*(0.7)</f>
        <v>0.52107999999999999</v>
      </c>
      <c r="N25" s="62">
        <f>(1-food_insecure)*(0.49)+food_insecure*(0.7)</f>
        <v>0.52107999999999999</v>
      </c>
      <c r="O25" s="62">
        <f>(1-food_insecure)*(0.49)+food_insecure*(0.7)</f>
        <v>0.52107999999999999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7.4707058724975683E-2</v>
      </c>
      <c r="M26" s="62">
        <f>(1-food_insecure)*(0.21)+food_insecure*(0.3)</f>
        <v>0.22331999999999999</v>
      </c>
      <c r="N26" s="62">
        <f>(1-food_insecure)*(0.21)+food_insecure*(0.3)</f>
        <v>0.22331999999999999</v>
      </c>
      <c r="O26" s="62">
        <f>(1-food_insecure)*(0.21)+food_insecure*(0.3)</f>
        <v>0.22331999999999999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8.5505660980224732E-2</v>
      </c>
      <c r="M27" s="62">
        <f>(1-food_insecure)*(0.3)</f>
        <v>0.25559999999999999</v>
      </c>
      <c r="N27" s="62">
        <f>(1-food_insecure)*(0.3)</f>
        <v>0.25559999999999999</v>
      </c>
      <c r="O27" s="62">
        <f>(1-food_insecure)*(0.3)</f>
        <v>0.25559999999999999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0.66547080993652297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0.48840000000000011</v>
      </c>
      <c r="D34" s="62">
        <f t="shared" si="3"/>
        <v>0.48840000000000011</v>
      </c>
      <c r="E34" s="62">
        <f t="shared" si="3"/>
        <v>0.48840000000000011</v>
      </c>
      <c r="F34" s="62">
        <f t="shared" si="3"/>
        <v>0.48840000000000011</v>
      </c>
      <c r="G34" s="62">
        <f t="shared" si="3"/>
        <v>0.48840000000000011</v>
      </c>
      <c r="H34" s="62">
        <f t="shared" si="3"/>
        <v>0.48840000000000011</v>
      </c>
      <c r="I34" s="62">
        <f t="shared" si="3"/>
        <v>0.48840000000000011</v>
      </c>
      <c r="J34" s="62">
        <f t="shared" si="3"/>
        <v>0.48840000000000011</v>
      </c>
      <c r="K34" s="62">
        <f t="shared" si="3"/>
        <v>0.48840000000000011</v>
      </c>
      <c r="L34" s="62">
        <f t="shared" si="3"/>
        <v>0.48840000000000011</v>
      </c>
      <c r="M34" s="62">
        <f t="shared" si="3"/>
        <v>0.48840000000000011</v>
      </c>
      <c r="N34" s="62">
        <f t="shared" si="3"/>
        <v>0.48840000000000011</v>
      </c>
      <c r="O34" s="62">
        <f t="shared" si="3"/>
        <v>0.48840000000000011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2961256.2</v>
      </c>
      <c r="C2" s="50">
        <v>7834000</v>
      </c>
      <c r="D2" s="50">
        <v>15207000</v>
      </c>
      <c r="E2" s="50">
        <v>14040000</v>
      </c>
      <c r="F2" s="50">
        <v>10982000</v>
      </c>
      <c r="G2" s="17">
        <f t="shared" ref="G2:G16" si="0">C2+D2+E2+F2</f>
        <v>48063000</v>
      </c>
      <c r="H2" s="17">
        <f t="shared" ref="H2:H40" si="1">(B2 + stillbirth*B2/(1000-stillbirth))/(1-abortion)</f>
        <v>3448812.019101195</v>
      </c>
      <c r="I2" s="17">
        <f t="shared" ref="I2:I40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6.3281360202937162E-3</v>
      </c>
    </row>
    <row r="4" spans="1:8" ht="15.75" customHeight="1" x14ac:dyDescent="0.25">
      <c r="B4" s="19" t="s">
        <v>69</v>
      </c>
      <c r="C4" s="51">
        <v>0.1981033690979761</v>
      </c>
    </row>
    <row r="5" spans="1:8" ht="15.75" customHeight="1" x14ac:dyDescent="0.25">
      <c r="B5" s="19" t="s">
        <v>70</v>
      </c>
      <c r="C5" s="51">
        <v>6.0132523355607398E-2</v>
      </c>
    </row>
    <row r="6" spans="1:8" ht="15.75" customHeight="1" x14ac:dyDescent="0.25">
      <c r="B6" s="19" t="s">
        <v>71</v>
      </c>
      <c r="C6" s="51">
        <v>0.22738585541647399</v>
      </c>
    </row>
    <row r="7" spans="1:8" ht="15.75" customHeight="1" x14ac:dyDescent="0.25">
      <c r="B7" s="19" t="s">
        <v>72</v>
      </c>
      <c r="C7" s="51">
        <v>0.29836097591134458</v>
      </c>
    </row>
    <row r="8" spans="1:8" ht="15.75" customHeight="1" x14ac:dyDescent="0.25">
      <c r="B8" s="19" t="s">
        <v>73</v>
      </c>
      <c r="C8" s="51">
        <v>4.111318591134114E-3</v>
      </c>
    </row>
    <row r="9" spans="1:8" ht="15.75" customHeight="1" x14ac:dyDescent="0.25">
      <c r="B9" s="19" t="s">
        <v>74</v>
      </c>
      <c r="C9" s="51">
        <v>0.12918622985515199</v>
      </c>
    </row>
    <row r="10" spans="1:8" ht="15.75" customHeight="1" x14ac:dyDescent="0.25">
      <c r="B10" s="19" t="s">
        <v>75</v>
      </c>
      <c r="C10" s="51">
        <v>7.6391591752018165E-2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0.1612427049099808</v>
      </c>
      <c r="D14" s="51">
        <v>0.1612427049099808</v>
      </c>
      <c r="E14" s="51">
        <v>0.1612427049099808</v>
      </c>
      <c r="F14" s="51">
        <v>0.1612427049099808</v>
      </c>
    </row>
    <row r="15" spans="1:8" ht="15.75" customHeight="1" x14ac:dyDescent="0.25">
      <c r="B15" s="19" t="s">
        <v>82</v>
      </c>
      <c r="C15" s="51">
        <v>0.22920897002397919</v>
      </c>
      <c r="D15" s="51">
        <v>0.22920897002397919</v>
      </c>
      <c r="E15" s="51">
        <v>0.22920897002397919</v>
      </c>
      <c r="F15" s="51">
        <v>0.22920897002397919</v>
      </c>
    </row>
    <row r="16" spans="1:8" ht="15.75" customHeight="1" x14ac:dyDescent="0.25">
      <c r="B16" s="19" t="s">
        <v>83</v>
      </c>
      <c r="C16" s="51">
        <v>2.0140962334110168E-2</v>
      </c>
      <c r="D16" s="51">
        <v>2.0140962334110168E-2</v>
      </c>
      <c r="E16" s="51">
        <v>2.0140962334110168E-2</v>
      </c>
      <c r="F16" s="51">
        <v>2.0140962334110168E-2</v>
      </c>
    </row>
    <row r="17" spans="1:8" ht="15.75" customHeight="1" x14ac:dyDescent="0.25">
      <c r="B17" s="19" t="s">
        <v>84</v>
      </c>
      <c r="C17" s="51">
        <v>4.3467124656830398E-2</v>
      </c>
      <c r="D17" s="51">
        <v>4.3467124656830398E-2</v>
      </c>
      <c r="E17" s="51">
        <v>4.3467124656830398E-2</v>
      </c>
      <c r="F17" s="51">
        <v>4.3467124656830398E-2</v>
      </c>
    </row>
    <row r="18" spans="1:8" ht="15.75" customHeight="1" x14ac:dyDescent="0.25">
      <c r="B18" s="19" t="s">
        <v>85</v>
      </c>
      <c r="C18" s="51">
        <v>2.2298962987604811E-5</v>
      </c>
      <c r="D18" s="51">
        <v>2.2298962987604811E-5</v>
      </c>
      <c r="E18" s="51">
        <v>2.2298962987604811E-5</v>
      </c>
      <c r="F18" s="51">
        <v>2.2298962987604811E-5</v>
      </c>
    </row>
    <row r="19" spans="1:8" ht="15.75" customHeight="1" x14ac:dyDescent="0.25">
      <c r="B19" s="19" t="s">
        <v>86</v>
      </c>
      <c r="C19" s="51">
        <v>1.4633209641784189E-2</v>
      </c>
      <c r="D19" s="51">
        <v>1.4633209641784189E-2</v>
      </c>
      <c r="E19" s="51">
        <v>1.4633209641784189E-2</v>
      </c>
      <c r="F19" s="51">
        <v>1.4633209641784189E-2</v>
      </c>
    </row>
    <row r="20" spans="1:8" ht="15.75" customHeight="1" x14ac:dyDescent="0.25">
      <c r="B20" s="19" t="s">
        <v>87</v>
      </c>
      <c r="C20" s="51">
        <v>5.2430523545223288E-4</v>
      </c>
      <c r="D20" s="51">
        <v>5.2430523545223288E-4</v>
      </c>
      <c r="E20" s="51">
        <v>5.2430523545223288E-4</v>
      </c>
      <c r="F20" s="51">
        <v>5.2430523545223288E-4</v>
      </c>
    </row>
    <row r="21" spans="1:8" ht="15.75" customHeight="1" x14ac:dyDescent="0.25">
      <c r="B21" s="19" t="s">
        <v>88</v>
      </c>
      <c r="C21" s="51">
        <v>0.1669390285293651</v>
      </c>
      <c r="D21" s="51">
        <v>0.1669390285293651</v>
      </c>
      <c r="E21" s="51">
        <v>0.1669390285293651</v>
      </c>
      <c r="F21" s="51">
        <v>0.1669390285293651</v>
      </c>
    </row>
    <row r="22" spans="1:8" ht="15.75" customHeight="1" x14ac:dyDescent="0.25">
      <c r="B22" s="19" t="s">
        <v>89</v>
      </c>
      <c r="C22" s="51">
        <v>0.3638213957055102</v>
      </c>
      <c r="D22" s="51">
        <v>0.3638213957055102</v>
      </c>
      <c r="E22" s="51">
        <v>0.3638213957055102</v>
      </c>
      <c r="F22" s="51">
        <v>0.3638213957055102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2.5897033999999999E-2</v>
      </c>
    </row>
    <row r="27" spans="1:8" ht="15.75" customHeight="1" x14ac:dyDescent="0.25">
      <c r="B27" s="19" t="s">
        <v>92</v>
      </c>
      <c r="C27" s="51">
        <v>7.1412350000000001E-3</v>
      </c>
    </row>
    <row r="28" spans="1:8" ht="15.75" customHeight="1" x14ac:dyDescent="0.25">
      <c r="B28" s="19" t="s">
        <v>93</v>
      </c>
      <c r="C28" s="51">
        <v>0.25594161900000001</v>
      </c>
    </row>
    <row r="29" spans="1:8" ht="15.75" customHeight="1" x14ac:dyDescent="0.25">
      <c r="B29" s="19" t="s">
        <v>94</v>
      </c>
      <c r="C29" s="51">
        <v>0.146367004</v>
      </c>
    </row>
    <row r="30" spans="1:8" ht="15.75" customHeight="1" x14ac:dyDescent="0.25">
      <c r="B30" s="19" t="s">
        <v>95</v>
      </c>
      <c r="C30" s="51">
        <v>1.7554395E-2</v>
      </c>
    </row>
    <row r="31" spans="1:8" ht="15.75" customHeight="1" x14ac:dyDescent="0.25">
      <c r="B31" s="19" t="s">
        <v>96</v>
      </c>
      <c r="C31" s="51">
        <v>1.8078031000000001E-2</v>
      </c>
    </row>
    <row r="32" spans="1:8" ht="15.75" customHeight="1" x14ac:dyDescent="0.25">
      <c r="B32" s="19" t="s">
        <v>97</v>
      </c>
      <c r="C32" s="51">
        <v>1.1440346000000001E-2</v>
      </c>
    </row>
    <row r="33" spans="2:3" ht="15.75" customHeight="1" x14ac:dyDescent="0.25">
      <c r="B33" s="19" t="s">
        <v>98</v>
      </c>
      <c r="C33" s="51">
        <v>0.15128762500000001</v>
      </c>
    </row>
    <row r="34" spans="2:3" ht="15.75" customHeight="1" x14ac:dyDescent="0.25">
      <c r="B34" s="19" t="s">
        <v>99</v>
      </c>
      <c r="C34" s="51">
        <v>0.36629271099999999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104</v>
      </c>
      <c r="C4" s="53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105</v>
      </c>
      <c r="C5" s="53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109</v>
      </c>
      <c r="C10" s="53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110</v>
      </c>
      <c r="C11" s="53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5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5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0.84173520000000002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3.667517E-2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>
        <v>0</v>
      </c>
    </row>
    <row r="5" spans="1:7" x14ac:dyDescent="0.25">
      <c r="B5" s="3" t="s">
        <v>122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2023-01-17T02:31:20Z</dcterms:modified>
</cp:coreProperties>
</file>