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0EF8F5C-CA95-4A93-8BA4-35400D2543BF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<sst xmlns="http://schemas.openxmlformats.org/spreadsheetml/2006/main" count="2089" uniqueCount="342">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</sst>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819521.875</v>
      </c>
    </row>
    <row r="8" spans="1:3" ht="15" customHeight="1" x14ac:dyDescent="0.25">
      <c r="B8" s="5" t="s">
        <v>8</v>
      </c>
      <c r="C8" s="44">
        <v>0.37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0.79</v>
      </c>
    </row>
    <row r="12" spans="1:3" ht="15" customHeight="1" x14ac:dyDescent="0.25">
      <c r="B12" s="5" t="s">
        <v>12</v>
      </c>
      <c r="C12" s="44">
        <v>0.28299999999999997</v>
      </c>
    </row>
    <row r="13" spans="1:3" ht="15" customHeight="1" x14ac:dyDescent="0.25">
      <c r="B13" s="5" t="s">
        <v>13</v>
      </c>
      <c r="C13" s="44">
        <v>0.61499999999999999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0.1235</v>
      </c>
    </row>
    <row r="24" spans="1:3" ht="15" customHeight="1" x14ac:dyDescent="0.25">
      <c r="B24" s="15" t="s">
        <v>22</v>
      </c>
      <c r="C24" s="45">
        <v>0.49630000000000002</v>
      </c>
    </row>
    <row r="25" spans="1:3" ht="15" customHeight="1" x14ac:dyDescent="0.25">
      <c r="B25" s="15" t="s">
        <v>23</v>
      </c>
      <c r="C25" s="45">
        <v>0.30649999999999999</v>
      </c>
    </row>
    <row r="26" spans="1:3" ht="15" customHeight="1" x14ac:dyDescent="0.25">
      <c r="B26" s="15" t="s">
        <v>24</v>
      </c>
      <c r="C26" s="45">
        <v>7.3700000000000002E-2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0.25297785984297699</v>
      </c>
    </row>
    <row r="30" spans="1:3" ht="14.25" customHeight="1" x14ac:dyDescent="0.25">
      <c r="B30" s="25" t="s">
        <v>27</v>
      </c>
      <c r="C30" s="100">
        <v>3.7612008117588101E-2</v>
      </c>
    </row>
    <row r="31" spans="1:3" ht="14.25" customHeight="1" x14ac:dyDescent="0.25">
      <c r="B31" s="25" t="s">
        <v>28</v>
      </c>
      <c r="C31" s="100">
        <v>7.1064505877868195E-2</v>
      </c>
    </row>
    <row r="32" spans="1:3" ht="14.25" customHeight="1" x14ac:dyDescent="0.25">
      <c r="B32" s="25" t="s">
        <v>29</v>
      </c>
      <c r="C32" s="100">
        <v>0.63834562616156698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19.3143163861217</v>
      </c>
    </row>
    <row r="38" spans="1:5" ht="15" customHeight="1" x14ac:dyDescent="0.25">
      <c r="B38" s="11" t="s">
        <v>34</v>
      </c>
      <c r="C38" s="43">
        <v>34.850634340712297</v>
      </c>
      <c r="D38" s="12"/>
      <c r="E38" s="13"/>
    </row>
    <row r="39" spans="1:5" ht="15" customHeight="1" x14ac:dyDescent="0.25">
      <c r="B39" s="11" t="s">
        <v>35</v>
      </c>
      <c r="C39" s="43">
        <v>47.805066681323197</v>
      </c>
      <c r="D39" s="12"/>
      <c r="E39" s="12"/>
    </row>
    <row r="40" spans="1:5" ht="15" customHeight="1" x14ac:dyDescent="0.25">
      <c r="B40" s="11" t="s">
        <v>36</v>
      </c>
      <c r="C40" s="99">
        <v>3.78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15.0309592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2.6819699999999998E-2</v>
      </c>
      <c r="D45" s="12"/>
    </row>
    <row r="46" spans="1:5" ht="15.75" customHeight="1" x14ac:dyDescent="0.25">
      <c r="B46" s="11" t="s">
        <v>41</v>
      </c>
      <c r="C46" s="45">
        <v>0.1403219</v>
      </c>
      <c r="D46" s="12"/>
    </row>
    <row r="47" spans="1:5" ht="15.75" customHeight="1" x14ac:dyDescent="0.25">
      <c r="B47" s="11" t="s">
        <v>42</v>
      </c>
      <c r="C47" s="45">
        <v>0.2195056</v>
      </c>
      <c r="D47" s="12"/>
      <c r="E47" s="13"/>
    </row>
    <row r="48" spans="1:5" ht="15" customHeight="1" x14ac:dyDescent="0.25">
      <c r="B48" s="11" t="s">
        <v>43</v>
      </c>
      <c r="C48" s="46">
        <v>0.61335279999999992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0.43557299999999988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0.11611162999999899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0.61199634837630401</v>
      </c>
      <c r="C2" s="57">
        <v>0.95</v>
      </c>
      <c r="D2" s="58">
        <v>41.344716382817467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44.780896952439193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152.8244720010043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0.4123577087743282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0.189643583125544</v>
      </c>
      <c r="C10" s="57">
        <v>0.95</v>
      </c>
      <c r="D10" s="58">
        <v>14.30595882155956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0.189643583125544</v>
      </c>
      <c r="C11" s="57">
        <v>0.95</v>
      </c>
      <c r="D11" s="58">
        <v>14.30595882155956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0.189643583125544</v>
      </c>
      <c r="C12" s="57">
        <v>0.95</v>
      </c>
      <c r="D12" s="58">
        <v>14.30595882155956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0.189643583125544</v>
      </c>
      <c r="C13" s="57">
        <v>0.95</v>
      </c>
      <c r="D13" s="58">
        <v>14.30595882155956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0.189643583125544</v>
      </c>
      <c r="C14" s="57">
        <v>0.95</v>
      </c>
      <c r="D14" s="58">
        <v>14.30595882155956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0.189643583125544</v>
      </c>
      <c r="C15" s="57">
        <v>0.95</v>
      </c>
      <c r="D15" s="58">
        <v>14.30595882155956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0.36222875550586459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0.60342059999999997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0.08</v>
      </c>
      <c r="C18" s="57">
        <v>0.95</v>
      </c>
      <c r="D18" s="58">
        <v>3.6018813960183751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3.6018813960183751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0.91485680000000003</v>
      </c>
      <c r="C21" s="57">
        <v>0.95</v>
      </c>
      <c r="D21" s="58">
        <v>3.2891827126957862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24.449881392318659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4.7315906611949723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0.23125658704720001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0.147910149160278</v>
      </c>
      <c r="C27" s="57">
        <v>0.95</v>
      </c>
      <c r="D27" s="58">
        <v>20.620038143864829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0.201728789244707</v>
      </c>
      <c r="C29" s="57">
        <v>0.95</v>
      </c>
      <c r="D29" s="58">
        <v>75.567719353052837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1.9462430741336609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1.584126949E-2</v>
      </c>
      <c r="C32" s="57">
        <v>0.95</v>
      </c>
      <c r="D32" s="58">
        <v>0.73117819572095843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0.62813979387283292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0.66109909999999994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8.7741749999999993E-2</v>
      </c>
      <c r="C38" s="57">
        <v>0.95</v>
      </c>
      <c r="D38" s="58">
        <v>5.9989541244164926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0.51899391798078198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5">
      <c r="A4" s="3" t="s">
        <v>205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0.37</v>
      </c>
      <c r="E2" s="62">
        <f>food_insecure</f>
        <v>0.37</v>
      </c>
      <c r="F2" s="62">
        <f>food_insecure</f>
        <v>0.37</v>
      </c>
      <c r="G2" s="62">
        <f>food_insecure</f>
        <v>0.37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0.37</v>
      </c>
      <c r="F5" s="62">
        <f>food_insecure</f>
        <v>0.37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0.37</v>
      </c>
      <c r="F8" s="62">
        <f>food_insecure</f>
        <v>0.37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0.37</v>
      </c>
      <c r="F9" s="62">
        <f>food_insecure</f>
        <v>0.37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0.28299999999999997</v>
      </c>
      <c r="E10" s="62">
        <f>IF(ISBLANK(comm_deliv), frac_children_health_facility,1)</f>
        <v>0.28299999999999997</v>
      </c>
      <c r="F10" s="62">
        <f>IF(ISBLANK(comm_deliv), frac_children_health_facility,1)</f>
        <v>0.28299999999999997</v>
      </c>
      <c r="G10" s="62">
        <f>IF(ISBLANK(comm_deliv), frac_children_health_facility,1)</f>
        <v>0.28299999999999997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0.37</v>
      </c>
      <c r="I15" s="62">
        <f>food_insecure</f>
        <v>0.37</v>
      </c>
      <c r="J15" s="62">
        <f>food_insecure</f>
        <v>0.37</v>
      </c>
      <c r="K15" s="62">
        <f>food_insecure</f>
        <v>0.37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0.79</v>
      </c>
      <c r="I18" s="62">
        <f>frac_PW_health_facility</f>
        <v>0.79</v>
      </c>
      <c r="J18" s="62">
        <f>frac_PW_health_facility</f>
        <v>0.79</v>
      </c>
      <c r="K18" s="62">
        <f>frac_PW_health_facility</f>
        <v>0.79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</v>
      </c>
      <c r="I19" s="62">
        <f>frac_malaria_risk</f>
        <v>1</v>
      </c>
      <c r="J19" s="62">
        <f>frac_malaria_risk</f>
        <v>1</v>
      </c>
      <c r="K19" s="62">
        <f>frac_malaria_risk</f>
        <v>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0.61499999999999999</v>
      </c>
      <c r="M24" s="62">
        <f>famplan_unmet_need</f>
        <v>0.61499999999999999</v>
      </c>
      <c r="N24" s="62">
        <f>famplan_unmet_need</f>
        <v>0.61499999999999999</v>
      </c>
      <c r="O24" s="62">
        <f>famplan_unmet_need</f>
        <v>0.61499999999999999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0.38261094622884007</v>
      </c>
      <c r="M25" s="62">
        <f>(1-food_insecure)*(0.49)+food_insecure*(0.7)</f>
        <v>0.56769999999999998</v>
      </c>
      <c r="N25" s="62">
        <f>(1-food_insecure)*(0.49)+food_insecure*(0.7)</f>
        <v>0.56769999999999998</v>
      </c>
      <c r="O25" s="62">
        <f>(1-food_insecure)*(0.49)+food_insecure*(0.7)</f>
        <v>0.56769999999999998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0.16397611981236002</v>
      </c>
      <c r="M26" s="62">
        <f>(1-food_insecure)*(0.21)+food_insecure*(0.3)</f>
        <v>0.24330000000000002</v>
      </c>
      <c r="N26" s="62">
        <f>(1-food_insecure)*(0.21)+food_insecure*(0.3)</f>
        <v>0.24330000000000002</v>
      </c>
      <c r="O26" s="62">
        <f>(1-food_insecure)*(0.21)+food_insecure*(0.3)</f>
        <v>0.24330000000000002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0.12737972315880003</v>
      </c>
      <c r="M27" s="62">
        <f>(1-food_insecure)*(0.3)</f>
        <v>0.189</v>
      </c>
      <c r="N27" s="62">
        <f>(1-food_insecure)*(0.3)</f>
        <v>0.189</v>
      </c>
      <c r="O27" s="62">
        <f>(1-food_insecure)*(0.3)</f>
        <v>0.189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</v>
      </c>
      <c r="D34" s="62">
        <f t="shared" si="3"/>
        <v>1</v>
      </c>
      <c r="E34" s="62">
        <f t="shared" si="3"/>
        <v>1</v>
      </c>
      <c r="F34" s="62">
        <f t="shared" si="3"/>
        <v>1</v>
      </c>
      <c r="G34" s="62">
        <f t="shared" si="3"/>
        <v>1</v>
      </c>
      <c r="H34" s="62">
        <f t="shared" si="3"/>
        <v>1</v>
      </c>
      <c r="I34" s="62">
        <f t="shared" si="3"/>
        <v>1</v>
      </c>
      <c r="J34" s="62">
        <f t="shared" si="3"/>
        <v>1</v>
      </c>
      <c r="K34" s="62">
        <f t="shared" si="3"/>
        <v>1</v>
      </c>
      <c r="L34" s="62">
        <f t="shared" si="3"/>
        <v>1</v>
      </c>
      <c r="M34" s="62">
        <f t="shared" si="3"/>
        <v>1</v>
      </c>
      <c r="N34" s="62">
        <f t="shared" si="3"/>
        <v>1</v>
      </c>
      <c r="O34" s="62">
        <f t="shared" si="3"/>
        <v>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189459.15</v>
      </c>
      <c r="C2" s="50">
        <v>304000</v>
      </c>
      <c r="D2" s="50">
        <v>456000</v>
      </c>
      <c r="E2" s="50">
        <v>349000</v>
      </c>
      <c r="F2" s="50">
        <v>275000</v>
      </c>
      <c r="G2" s="17">
        <f t="shared" ref="G2:G16" si="0">C2+D2+E2+F2</f>
        <v>1384000</v>
      </c>
      <c r="H2" s="17">
        <f t="shared" ref="H2:H40" si="1">(B2 + stillbirth*B2/(1000-stillbirth))/(1-abortion)</f>
        <v>218579.95502224076</v>
      </c>
      <c r="I2" s="17">
        <f t="shared" ref="I2:I40" si="2">G2-H2</f>
        <v>1165420.0449777592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5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5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5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5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5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5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5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5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3.800673840704291E-3</v>
      </c>
    </row>
    <row r="4" spans="1:8" ht="15.75" customHeight="1" x14ac:dyDescent="0.25">
      <c r="B4" s="19" t="s">
        <v>69</v>
      </c>
      <c r="C4" s="51">
        <v>0.14349099482569891</v>
      </c>
    </row>
    <row r="5" spans="1:8" ht="15.75" customHeight="1" x14ac:dyDescent="0.25">
      <c r="B5" s="19" t="s">
        <v>70</v>
      </c>
      <c r="C5" s="51">
        <v>6.3696116829129554E-2</v>
      </c>
    </row>
    <row r="6" spans="1:8" ht="15.75" customHeight="1" x14ac:dyDescent="0.25">
      <c r="B6" s="19" t="s">
        <v>71</v>
      </c>
      <c r="C6" s="51">
        <v>0.25842709616429771</v>
      </c>
    </row>
    <row r="7" spans="1:8" ht="15.75" customHeight="1" x14ac:dyDescent="0.25">
      <c r="B7" s="19" t="s">
        <v>72</v>
      </c>
      <c r="C7" s="51">
        <v>0.33921483857052681</v>
      </c>
    </row>
    <row r="8" spans="1:8" ht="15.75" customHeight="1" x14ac:dyDescent="0.25">
      <c r="B8" s="19" t="s">
        <v>73</v>
      </c>
      <c r="C8" s="51">
        <v>4.8072280477764653E-3</v>
      </c>
    </row>
    <row r="9" spans="1:8" ht="15.75" customHeight="1" x14ac:dyDescent="0.25">
      <c r="B9" s="19" t="s">
        <v>74</v>
      </c>
      <c r="C9" s="51">
        <v>0.1189611598406948</v>
      </c>
    </row>
    <row r="10" spans="1:8" ht="15.75" customHeight="1" x14ac:dyDescent="0.25">
      <c r="B10" s="19" t="s">
        <v>75</v>
      </c>
      <c r="C10" s="51">
        <v>6.7601891881171647E-2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8.4322260803603791E-2</v>
      </c>
      <c r="D14" s="51">
        <v>8.4322260803603791E-2</v>
      </c>
      <c r="E14" s="51">
        <v>8.4322260803603791E-2</v>
      </c>
      <c r="F14" s="51">
        <v>8.4322260803603791E-2</v>
      </c>
    </row>
    <row r="15" spans="1:8" ht="15.75" customHeight="1" x14ac:dyDescent="0.25">
      <c r="B15" s="19" t="s">
        <v>82</v>
      </c>
      <c r="C15" s="51">
        <v>0.14041196526485339</v>
      </c>
      <c r="D15" s="51">
        <v>0.14041196526485339</v>
      </c>
      <c r="E15" s="51">
        <v>0.14041196526485339</v>
      </c>
      <c r="F15" s="51">
        <v>0.14041196526485339</v>
      </c>
    </row>
    <row r="16" spans="1:8" ht="15.75" customHeight="1" x14ac:dyDescent="0.25">
      <c r="B16" s="19" t="s">
        <v>83</v>
      </c>
      <c r="C16" s="51">
        <v>1.319847358296228E-2</v>
      </c>
      <c r="D16" s="51">
        <v>1.319847358296228E-2</v>
      </c>
      <c r="E16" s="51">
        <v>1.319847358296228E-2</v>
      </c>
      <c r="F16" s="51">
        <v>1.319847358296228E-2</v>
      </c>
    </row>
    <row r="17" spans="1:8" ht="15.75" customHeight="1" x14ac:dyDescent="0.25">
      <c r="B17" s="19" t="s">
        <v>84</v>
      </c>
      <c r="C17" s="51">
        <v>9.4590419025539732E-2</v>
      </c>
      <c r="D17" s="51">
        <v>9.4590419025539732E-2</v>
      </c>
      <c r="E17" s="51">
        <v>9.4590419025539732E-2</v>
      </c>
      <c r="F17" s="51">
        <v>9.4590419025539732E-2</v>
      </c>
    </row>
    <row r="18" spans="1:8" ht="15.75" customHeight="1" x14ac:dyDescent="0.25">
      <c r="B18" s="19" t="s">
        <v>85</v>
      </c>
      <c r="C18" s="51">
        <v>0.1012190249261868</v>
      </c>
      <c r="D18" s="51">
        <v>0.1012190249261868</v>
      </c>
      <c r="E18" s="51">
        <v>0.1012190249261868</v>
      </c>
      <c r="F18" s="51">
        <v>0.1012190249261868</v>
      </c>
    </row>
    <row r="19" spans="1:8" ht="15.75" customHeight="1" x14ac:dyDescent="0.25">
      <c r="B19" s="19" t="s">
        <v>86</v>
      </c>
      <c r="C19" s="51">
        <v>2.1793279444211552E-2</v>
      </c>
      <c r="D19" s="51">
        <v>2.1793279444211552E-2</v>
      </c>
      <c r="E19" s="51">
        <v>2.1793279444211552E-2</v>
      </c>
      <c r="F19" s="51">
        <v>2.1793279444211552E-2</v>
      </c>
    </row>
    <row r="20" spans="1:8" ht="15.75" customHeight="1" x14ac:dyDescent="0.25">
      <c r="B20" s="19" t="s">
        <v>87</v>
      </c>
      <c r="C20" s="51">
        <v>0.23943322256533159</v>
      </c>
      <c r="D20" s="51">
        <v>0.23943322256533159</v>
      </c>
      <c r="E20" s="51">
        <v>0.23943322256533159</v>
      </c>
      <c r="F20" s="51">
        <v>0.23943322256533159</v>
      </c>
    </row>
    <row r="21" spans="1:8" ht="15.75" customHeight="1" x14ac:dyDescent="0.25">
      <c r="B21" s="19" t="s">
        <v>88</v>
      </c>
      <c r="C21" s="51">
        <v>7.1914110405076614E-2</v>
      </c>
      <c r="D21" s="51">
        <v>7.1914110405076614E-2</v>
      </c>
      <c r="E21" s="51">
        <v>7.1914110405076614E-2</v>
      </c>
      <c r="F21" s="51">
        <v>7.1914110405076614E-2</v>
      </c>
    </row>
    <row r="22" spans="1:8" ht="15.75" customHeight="1" x14ac:dyDescent="0.25">
      <c r="B22" s="19" t="s">
        <v>89</v>
      </c>
      <c r="C22" s="51">
        <v>0.23311724398223441</v>
      </c>
      <c r="D22" s="51">
        <v>0.23311724398223441</v>
      </c>
      <c r="E22" s="51">
        <v>0.23311724398223441</v>
      </c>
      <c r="F22" s="51">
        <v>0.23311724398223441</v>
      </c>
    </row>
    <row r="23" spans="1:8" ht="15.75" customHeight="1" x14ac:dyDescent="0.25">
      <c r="B23" s="27" t="s">
        <v>30</v>
      </c>
      <c r="C23" s="47">
        <f>SUM(C14:C22)</f>
        <v>1.0000000000000002</v>
      </c>
      <c r="D23" s="47">
        <f>SUM(D14:D22)</f>
        <v>1.0000000000000002</v>
      </c>
      <c r="E23" s="47">
        <f>SUM(E14:E22)</f>
        <v>1.0000000000000002</v>
      </c>
      <c r="F23" s="47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8.7242721000000009E-2</v>
      </c>
    </row>
    <row r="27" spans="1:8" ht="15.75" customHeight="1" x14ac:dyDescent="0.25">
      <c r="B27" s="19" t="s">
        <v>92</v>
      </c>
      <c r="C27" s="51">
        <v>8.310329E-3</v>
      </c>
    </row>
    <row r="28" spans="1:8" ht="15.75" customHeight="1" x14ac:dyDescent="0.25">
      <c r="B28" s="19" t="s">
        <v>93</v>
      </c>
      <c r="C28" s="51">
        <v>0.15469581399999999</v>
      </c>
    </row>
    <row r="29" spans="1:8" ht="15.75" customHeight="1" x14ac:dyDescent="0.25">
      <c r="B29" s="19" t="s">
        <v>94</v>
      </c>
      <c r="C29" s="51">
        <v>0.16579052899999999</v>
      </c>
    </row>
    <row r="30" spans="1:8" ht="15.75" customHeight="1" x14ac:dyDescent="0.25">
      <c r="B30" s="19" t="s">
        <v>95</v>
      </c>
      <c r="C30" s="51">
        <v>0.104526494</v>
      </c>
    </row>
    <row r="31" spans="1:8" ht="15.75" customHeight="1" x14ac:dyDescent="0.25">
      <c r="B31" s="19" t="s">
        <v>96</v>
      </c>
      <c r="C31" s="51">
        <v>0.110420331</v>
      </c>
    </row>
    <row r="32" spans="1:8" ht="15.75" customHeight="1" x14ac:dyDescent="0.25">
      <c r="B32" s="19" t="s">
        <v>97</v>
      </c>
      <c r="C32" s="51">
        <v>1.8469151999999999E-2</v>
      </c>
    </row>
    <row r="33" spans="2:3" ht="15.75" customHeight="1" x14ac:dyDescent="0.25">
      <c r="B33" s="19" t="s">
        <v>98</v>
      </c>
      <c r="C33" s="51">
        <v>8.2794389999999995E-2</v>
      </c>
    </row>
    <row r="34" spans="2:3" ht="15.75" customHeight="1" x14ac:dyDescent="0.25">
      <c r="B34" s="19" t="s">
        <v>99</v>
      </c>
      <c r="C34" s="51">
        <v>0.267750241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5">
      <c r="B4" s="5" t="s">
        <v>104</v>
      </c>
      <c r="C4" s="53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5">
      <c r="B5" s="5" t="s">
        <v>105</v>
      </c>
      <c r="C5" s="53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5">
      <c r="B10" s="5" t="s">
        <v>109</v>
      </c>
      <c r="C10" s="53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5">
      <c r="B11" s="5" t="s">
        <v>110</v>
      </c>
      <c r="C11" s="53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5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5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0.55745989084243808</v>
      </c>
      <c r="D2" s="53">
        <v>0.31738060000000001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0.28768739104270902</v>
      </c>
      <c r="D3" s="53">
        <v>0.29307539999999999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>
        <v>0</v>
      </c>
    </row>
    <row r="5" spans="1:7" x14ac:dyDescent="0.25">
      <c r="B5" s="3" t="s">
        <v>122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2023-01-17T02:32:06Z</dcterms:modified>
</cp:coreProperties>
</file>