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461B11F6-7684-4388-B7E6-A9736A31EB1E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<sst xmlns="http://schemas.openxmlformats.org/spreadsheetml/2006/main" count="2089" uniqueCount="342">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</sst>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17084660.125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4">
        <v>0.73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0.10299999999999999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2.3800000000000002E-2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0.49280000000000002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0.18812535880376199</v>
      </c>
    </row>
    <row r="30" spans="1:3" ht="14.25" customHeight="1" x14ac:dyDescent="0.25">
      <c r="B30" s="25" t="s">
        <v>27</v>
      </c>
      <c r="C30" s="100">
        <v>7.52921476815058E-2</v>
      </c>
    </row>
    <row r="31" spans="1:3" ht="14.25" customHeight="1" x14ac:dyDescent="0.25">
      <c r="B31" s="25" t="s">
        <v>28</v>
      </c>
      <c r="C31" s="100">
        <v>0.100306822402006</v>
      </c>
    </row>
    <row r="32" spans="1:3" ht="14.25" customHeight="1" x14ac:dyDescent="0.25">
      <c r="B32" s="25" t="s">
        <v>29</v>
      </c>
      <c r="C32" s="100">
        <v>0.63627567111272598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27.621025084636901</v>
      </c>
    </row>
    <row r="38" spans="1:5" ht="15" customHeight="1" x14ac:dyDescent="0.25">
      <c r="B38" s="11" t="s">
        <v>34</v>
      </c>
      <c r="C38" s="43">
        <v>36.549012265390999</v>
      </c>
      <c r="D38" s="12"/>
      <c r="E38" s="13"/>
    </row>
    <row r="39" spans="1:5" ht="15" customHeight="1" x14ac:dyDescent="0.25">
      <c r="B39" s="11" t="s">
        <v>35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99">
        <v>4.01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1.6188899999999999E-2</v>
      </c>
      <c r="D45" s="12"/>
    </row>
    <row r="46" spans="1:5" ht="15.75" customHeight="1" x14ac:dyDescent="0.25">
      <c r="B46" s="11" t="s">
        <v>41</v>
      </c>
      <c r="C46" s="45">
        <v>8.4631999999999999E-2</v>
      </c>
      <c r="D46" s="12"/>
    </row>
    <row r="47" spans="1:5" ht="15.75" customHeight="1" x14ac:dyDescent="0.25">
      <c r="B47" s="11" t="s">
        <v>42</v>
      </c>
      <c r="C47" s="45">
        <v>0.30455729999999998</v>
      </c>
      <c r="D47" s="12"/>
      <c r="E47" s="13"/>
    </row>
    <row r="48" spans="1:5" ht="15" customHeight="1" x14ac:dyDescent="0.25">
      <c r="B48" s="11" t="s">
        <v>43</v>
      </c>
      <c r="C48" s="46">
        <v>0.59462179999999998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0.56030799999999992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0.33114215722655299</v>
      </c>
      <c r="C2" s="57">
        <v>0.95</v>
      </c>
      <c r="D2" s="58">
        <v>51.649200023798471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39.737125372069528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314.37491066068219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2.0109515487164078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0.10261333321183801</v>
      </c>
      <c r="C10" s="57">
        <v>0.95</v>
      </c>
      <c r="D10" s="58">
        <v>12.86942481586545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0.10261333321183801</v>
      </c>
      <c r="C11" s="57">
        <v>0.95</v>
      </c>
      <c r="D11" s="58">
        <v>12.86942481586545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0.10261333321183801</v>
      </c>
      <c r="C12" s="57">
        <v>0.95</v>
      </c>
      <c r="D12" s="58">
        <v>12.86942481586545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0.10261333321183801</v>
      </c>
      <c r="C13" s="57">
        <v>0.95</v>
      </c>
      <c r="D13" s="58">
        <v>12.86942481586545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0.10261333321183801</v>
      </c>
      <c r="C14" s="57">
        <v>0.95</v>
      </c>
      <c r="D14" s="58">
        <v>12.86942481586545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0.10261333321183801</v>
      </c>
      <c r="C15" s="57">
        <v>0.95</v>
      </c>
      <c r="D15" s="58">
        <v>12.86942481586545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0.57619061576079733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1.057E-2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0.48</v>
      </c>
      <c r="C18" s="57">
        <v>0.95</v>
      </c>
      <c r="D18" s="58">
        <v>7.2775744227562367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7.2775744227562367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0.47541728970000002</v>
      </c>
      <c r="C21" s="57">
        <v>0.95</v>
      </c>
      <c r="D21" s="58">
        <v>19.847496939662769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22.13366866615802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4.1901160197696434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0.120175507073076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8.0031990384555801E-2</v>
      </c>
      <c r="C27" s="57">
        <v>0.95</v>
      </c>
      <c r="D27" s="58">
        <v>18.21712104199856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7.3163328954350099E-2</v>
      </c>
      <c r="C29" s="57">
        <v>0.95</v>
      </c>
      <c r="D29" s="58">
        <v>99.086155818641913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4.0703992775726512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1.0999999999999999E-2</v>
      </c>
      <c r="C32" s="57">
        <v>0.95</v>
      </c>
      <c r="D32" s="58">
        <v>1.222368528253525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0.3690458298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0.70499999999999996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4.9708811231948573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0.360313751647584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205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0.308</v>
      </c>
      <c r="E2" s="62">
        <f>food_insecure</f>
        <v>0.308</v>
      </c>
      <c r="F2" s="62">
        <f>food_insecure</f>
        <v>0.308</v>
      </c>
      <c r="G2" s="62">
        <f>food_insecure</f>
        <v>0.308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0.308</v>
      </c>
      <c r="F5" s="62">
        <f>food_insecure</f>
        <v>0.308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0.308</v>
      </c>
      <c r="F8" s="62">
        <f>food_insecure</f>
        <v>0.308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0.308</v>
      </c>
      <c r="F9" s="62">
        <f>food_insecure</f>
        <v>0.308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0.308</v>
      </c>
      <c r="I15" s="62">
        <f>food_insecure</f>
        <v>0.308</v>
      </c>
      <c r="J15" s="62">
        <f>food_insecure</f>
        <v>0.308</v>
      </c>
      <c r="K15" s="62">
        <f>food_insecure</f>
        <v>0.308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0.73</v>
      </c>
      <c r="I18" s="62">
        <f>frac_PW_health_facility</f>
        <v>0.73</v>
      </c>
      <c r="J18" s="62">
        <f>frac_PW_health_facility</f>
        <v>0.73</v>
      </c>
      <c r="K18" s="62">
        <f>frac_PW_health_facility</f>
        <v>0.73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0.14000000000000001</v>
      </c>
      <c r="I19" s="62">
        <f>frac_malaria_risk</f>
        <v>0.14000000000000001</v>
      </c>
      <c r="J19" s="62">
        <f>frac_malaria_risk</f>
        <v>0.14000000000000001</v>
      </c>
      <c r="K19" s="62">
        <f>frac_malaria_risk</f>
        <v>0.14000000000000001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0.10299999999999999</v>
      </c>
      <c r="M24" s="62">
        <f>famplan_unmet_need</f>
        <v>0.10299999999999999</v>
      </c>
      <c r="N24" s="62">
        <f>famplan_unmet_need</f>
        <v>0.10299999999999999</v>
      </c>
      <c r="O24" s="62">
        <f>famplan_unmet_need</f>
        <v>0.10299999999999999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0.103122228164928</v>
      </c>
      <c r="M25" s="62">
        <f>(1-food_insecure)*(0.49)+food_insecure*(0.7)</f>
        <v>0.55467999999999995</v>
      </c>
      <c r="N25" s="62">
        <f>(1-food_insecure)*(0.49)+food_insecure*(0.7)</f>
        <v>0.55467999999999995</v>
      </c>
      <c r="O25" s="62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4.4195240642111999E-2</v>
      </c>
      <c r="M26" s="62">
        <f>(1-food_insecure)*(0.21)+food_insecure*(0.3)</f>
        <v>0.23771999999999999</v>
      </c>
      <c r="N26" s="62">
        <f>(1-food_insecure)*(0.21)+food_insecure*(0.3)</f>
        <v>0.23771999999999999</v>
      </c>
      <c r="O26" s="62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3.8595540792960001E-2</v>
      </c>
      <c r="M27" s="62">
        <f>(1-food_insecure)*(0.3)</f>
        <v>0.20759999999999998</v>
      </c>
      <c r="N27" s="62">
        <f>(1-food_insecure)*(0.3)</f>
        <v>0.20759999999999998</v>
      </c>
      <c r="O27" s="62">
        <f>(1-food_insecure)*(0.3)</f>
        <v>0.20759999999999998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0.81408699039999999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0.14000000000000001</v>
      </c>
      <c r="D34" s="62">
        <f t="shared" si="3"/>
        <v>0.14000000000000001</v>
      </c>
      <c r="E34" s="62">
        <f t="shared" si="3"/>
        <v>0.14000000000000001</v>
      </c>
      <c r="F34" s="62">
        <f t="shared" si="3"/>
        <v>0.14000000000000001</v>
      </c>
      <c r="G34" s="62">
        <f t="shared" si="3"/>
        <v>0.14000000000000001</v>
      </c>
      <c r="H34" s="62">
        <f t="shared" si="3"/>
        <v>0.14000000000000001</v>
      </c>
      <c r="I34" s="62">
        <f t="shared" si="3"/>
        <v>0.14000000000000001</v>
      </c>
      <c r="J34" s="62">
        <f t="shared" si="3"/>
        <v>0.14000000000000001</v>
      </c>
      <c r="K34" s="62">
        <f t="shared" si="3"/>
        <v>0.14000000000000001</v>
      </c>
      <c r="L34" s="62">
        <f t="shared" si="3"/>
        <v>0.14000000000000001</v>
      </c>
      <c r="M34" s="62">
        <f t="shared" si="3"/>
        <v>0.14000000000000001</v>
      </c>
      <c r="N34" s="62">
        <f t="shared" si="3"/>
        <v>0.14000000000000001</v>
      </c>
      <c r="O34" s="62">
        <f t="shared" si="3"/>
        <v>0.14000000000000001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2584.1284000000001</v>
      </c>
      <c r="C2" s="50">
        <v>5700</v>
      </c>
      <c r="D2" s="50">
        <v>11000</v>
      </c>
      <c r="E2" s="50">
        <v>7400</v>
      </c>
      <c r="F2" s="50">
        <v>3400</v>
      </c>
      <c r="G2" s="17">
        <f t="shared" ref="G2:G16" si="0">C2+D2+E2+F2</f>
        <v>27500</v>
      </c>
      <c r="H2" s="17">
        <f t="shared" ref="H2:H40" si="1">(B2 + stillbirth*B2/(1000-stillbirth))/(1-abortion)</f>
        <v>3010.6135480171652</v>
      </c>
      <c r="I2" s="17">
        <f t="shared" ref="I2:I40" si="2">G2-H2</f>
        <v>24489.386451982835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5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5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5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5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5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5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5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5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7.657369944615031E-3</v>
      </c>
    </row>
    <row r="4" spans="1:8" ht="15.75" customHeight="1" x14ac:dyDescent="0.25">
      <c r="B4" s="19" t="s">
        <v>69</v>
      </c>
      <c r="C4" s="51">
        <v>0.1679051777180304</v>
      </c>
    </row>
    <row r="5" spans="1:8" ht="15.75" customHeight="1" x14ac:dyDescent="0.25">
      <c r="B5" s="19" t="s">
        <v>70</v>
      </c>
      <c r="C5" s="51">
        <v>7.8118373834736701E-2</v>
      </c>
    </row>
    <row r="6" spans="1:8" ht="15.75" customHeight="1" x14ac:dyDescent="0.25">
      <c r="B6" s="19" t="s">
        <v>71</v>
      </c>
      <c r="C6" s="51">
        <v>0.29627379387842351</v>
      </c>
    </row>
    <row r="7" spans="1:8" ht="15.75" customHeight="1" x14ac:dyDescent="0.25">
      <c r="B7" s="19" t="s">
        <v>72</v>
      </c>
      <c r="C7" s="51">
        <v>0.2627464776007255</v>
      </c>
    </row>
    <row r="8" spans="1:8" ht="15.75" customHeight="1" x14ac:dyDescent="0.25">
      <c r="B8" s="19" t="s">
        <v>73</v>
      </c>
      <c r="C8" s="51">
        <v>1.5821735643554241E-2</v>
      </c>
    </row>
    <row r="9" spans="1:8" ht="15.75" customHeight="1" x14ac:dyDescent="0.25">
      <c r="B9" s="19" t="s">
        <v>74</v>
      </c>
      <c r="C9" s="51">
        <v>0.1059528266969353</v>
      </c>
    </row>
    <row r="10" spans="1:8" ht="15.75" customHeight="1" x14ac:dyDescent="0.25">
      <c r="B10" s="19" t="s">
        <v>75</v>
      </c>
      <c r="C10" s="51">
        <v>6.552424468297928E-2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0.14979929411052131</v>
      </c>
      <c r="D14" s="51">
        <v>0.14979929411052131</v>
      </c>
      <c r="E14" s="51">
        <v>0.14979929411052131</v>
      </c>
      <c r="F14" s="51">
        <v>0.14979929411052131</v>
      </c>
    </row>
    <row r="15" spans="1:8" ht="15.75" customHeight="1" x14ac:dyDescent="0.25">
      <c r="B15" s="19" t="s">
        <v>82</v>
      </c>
      <c r="C15" s="51">
        <v>0.26480955827936931</v>
      </c>
      <c r="D15" s="51">
        <v>0.26480955827936931</v>
      </c>
      <c r="E15" s="51">
        <v>0.26480955827936931</v>
      </c>
      <c r="F15" s="51">
        <v>0.26480955827936931</v>
      </c>
    </row>
    <row r="16" spans="1:8" ht="15.75" customHeight="1" x14ac:dyDescent="0.25">
      <c r="B16" s="19" t="s">
        <v>83</v>
      </c>
      <c r="C16" s="51">
        <v>4.3358821747011819E-2</v>
      </c>
      <c r="D16" s="51">
        <v>4.3358821747011819E-2</v>
      </c>
      <c r="E16" s="51">
        <v>4.3358821747011819E-2</v>
      </c>
      <c r="F16" s="51">
        <v>4.3358821747011819E-2</v>
      </c>
    </row>
    <row r="17" spans="1:8" ht="15.75" customHeight="1" x14ac:dyDescent="0.25">
      <c r="B17" s="19" t="s">
        <v>84</v>
      </c>
      <c r="C17" s="51">
        <v>3.0273117307286681E-2</v>
      </c>
      <c r="D17" s="51">
        <v>3.0273117307286681E-2</v>
      </c>
      <c r="E17" s="51">
        <v>3.0273117307286681E-2</v>
      </c>
      <c r="F17" s="51">
        <v>3.0273117307286681E-2</v>
      </c>
    </row>
    <row r="18" spans="1:8" ht="15.75" customHeight="1" x14ac:dyDescent="0.25">
      <c r="B18" s="19" t="s">
        <v>85</v>
      </c>
      <c r="C18" s="51">
        <v>2.7972819987065931E-3</v>
      </c>
      <c r="D18" s="51">
        <v>2.7972819987065931E-3</v>
      </c>
      <c r="E18" s="51">
        <v>2.7972819987065931E-3</v>
      </c>
      <c r="F18" s="51">
        <v>2.7972819987065931E-3</v>
      </c>
    </row>
    <row r="19" spans="1:8" ht="15.75" customHeight="1" x14ac:dyDescent="0.25">
      <c r="B19" s="19" t="s">
        <v>86</v>
      </c>
      <c r="C19" s="51">
        <v>3.3574459289104512E-2</v>
      </c>
      <c r="D19" s="51">
        <v>3.3574459289104512E-2</v>
      </c>
      <c r="E19" s="51">
        <v>3.3574459289104512E-2</v>
      </c>
      <c r="F19" s="51">
        <v>3.3574459289104512E-2</v>
      </c>
    </row>
    <row r="20" spans="1:8" ht="15.75" customHeight="1" x14ac:dyDescent="0.25">
      <c r="B20" s="19" t="s">
        <v>87</v>
      </c>
      <c r="C20" s="51">
        <v>3.4107653013792233E-2</v>
      </c>
      <c r="D20" s="51">
        <v>3.4107653013792233E-2</v>
      </c>
      <c r="E20" s="51">
        <v>3.4107653013792233E-2</v>
      </c>
      <c r="F20" s="51">
        <v>3.4107653013792233E-2</v>
      </c>
    </row>
    <row r="21" spans="1:8" ht="15.75" customHeight="1" x14ac:dyDescent="0.25">
      <c r="B21" s="19" t="s">
        <v>88</v>
      </c>
      <c r="C21" s="51">
        <v>0.1361722224030853</v>
      </c>
      <c r="D21" s="51">
        <v>0.1361722224030853</v>
      </c>
      <c r="E21" s="51">
        <v>0.1361722224030853</v>
      </c>
      <c r="F21" s="51">
        <v>0.1361722224030853</v>
      </c>
    </row>
    <row r="22" spans="1:8" ht="15.75" customHeight="1" x14ac:dyDescent="0.25">
      <c r="B22" s="19" t="s">
        <v>89</v>
      </c>
      <c r="C22" s="51">
        <v>0.30510759185112218</v>
      </c>
      <c r="D22" s="51">
        <v>0.30510759185112218</v>
      </c>
      <c r="E22" s="51">
        <v>0.30510759185112218</v>
      </c>
      <c r="F22" s="51">
        <v>0.30510759185112218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8.7529259999999998E-2</v>
      </c>
    </row>
    <row r="27" spans="1:8" ht="15.75" customHeight="1" x14ac:dyDescent="0.25">
      <c r="B27" s="19" t="s">
        <v>92</v>
      </c>
      <c r="C27" s="51">
        <v>8.5087389999999995E-3</v>
      </c>
    </row>
    <row r="28" spans="1:8" ht="15.75" customHeight="1" x14ac:dyDescent="0.25">
      <c r="B28" s="19" t="s">
        <v>93</v>
      </c>
      <c r="C28" s="51">
        <v>0.15587014399999999</v>
      </c>
    </row>
    <row r="29" spans="1:8" ht="15.75" customHeight="1" x14ac:dyDescent="0.25">
      <c r="B29" s="19" t="s">
        <v>94</v>
      </c>
      <c r="C29" s="51">
        <v>0.16769983199999999</v>
      </c>
    </row>
    <row r="30" spans="1:8" ht="15.75" customHeight="1" x14ac:dyDescent="0.25">
      <c r="B30" s="19" t="s">
        <v>95</v>
      </c>
      <c r="C30" s="51">
        <v>0.106388358</v>
      </c>
    </row>
    <row r="31" spans="1:8" ht="15.75" customHeight="1" x14ac:dyDescent="0.25">
      <c r="B31" s="19" t="s">
        <v>96</v>
      </c>
      <c r="C31" s="51">
        <v>0.108993619</v>
      </c>
    </row>
    <row r="32" spans="1:8" ht="15.75" customHeight="1" x14ac:dyDescent="0.25">
      <c r="B32" s="19" t="s">
        <v>97</v>
      </c>
      <c r="C32" s="51">
        <v>1.8349142999999998E-2</v>
      </c>
    </row>
    <row r="33" spans="2:3" ht="15.75" customHeight="1" x14ac:dyDescent="0.25">
      <c r="B33" s="19" t="s">
        <v>98</v>
      </c>
      <c r="C33" s="51">
        <v>8.4419259999999982E-2</v>
      </c>
    </row>
    <row r="34" spans="2:3" ht="15.75" customHeight="1" x14ac:dyDescent="0.25">
      <c r="B34" s="19" t="s">
        <v>99</v>
      </c>
      <c r="C34" s="51">
        <v>0.26224164300000002</v>
      </c>
    </row>
    <row r="35" spans="2:3" ht="15.75" customHeight="1" x14ac:dyDescent="0.25">
      <c r="B35" s="27" t="s">
        <v>30</v>
      </c>
      <c r="C35" s="47">
        <f>SUM(C26:C34)</f>
        <v>0.99999999800000006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104</v>
      </c>
      <c r="C4" s="53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105</v>
      </c>
      <c r="C5" s="53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109</v>
      </c>
      <c r="C10" s="53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110</v>
      </c>
      <c r="C11" s="53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5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5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5">
      <c r="B5" s="3" t="s">
        <v>122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2023-01-17T02:32:37Z</dcterms:modified>
</cp:coreProperties>
</file>