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DEB8ABC-4CE9-4EA1-BA21-430DA6F2C78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25" i="2" l="1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<sst xmlns="http://schemas.openxmlformats.org/spreadsheetml/2006/main" count="2089" uniqueCount="342">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</sst>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5423328.8125</v>
      </c>
    </row>
    <row r="8" spans="1:3" ht="15" customHeight="1" x14ac:dyDescent="0.25">
      <c r="B8" s="5" t="s">
        <v>8</v>
      </c>
      <c r="C8" s="44">
        <v>2.5000000000000001E-2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4">
        <v>0.496</v>
      </c>
    </row>
    <row r="12" spans="1:3" ht="15" customHeight="1" x14ac:dyDescent="0.25">
      <c r="B12" s="5" t="s">
        <v>12</v>
      </c>
      <c r="C12" s="44">
        <v>0.74400000000000011</v>
      </c>
    </row>
    <row r="13" spans="1:3" ht="15" customHeight="1" x14ac:dyDescent="0.25">
      <c r="B13" s="5" t="s">
        <v>13</v>
      </c>
      <c r="C13" s="44">
        <v>0.40699999999999997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9.7699999999999995E-2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0.35959999999999998</v>
      </c>
    </row>
    <row r="26" spans="1:3" ht="15" customHeight="1" x14ac:dyDescent="0.25">
      <c r="B26" s="15" t="s">
        <v>24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100">
        <v>7.1366248290898701E-2</v>
      </c>
    </row>
    <row r="31" spans="1:3" ht="14.25" customHeight="1" x14ac:dyDescent="0.25">
      <c r="B31" s="25" t="s">
        <v>28</v>
      </c>
      <c r="C31" s="100">
        <v>0.13383437787010799</v>
      </c>
    </row>
    <row r="32" spans="1:3" ht="14.25" customHeight="1" x14ac:dyDescent="0.25">
      <c r="B32" s="25" t="s">
        <v>29</v>
      </c>
      <c r="C32" s="100">
        <v>0.54953453027571197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15.3066514904557</v>
      </c>
    </row>
    <row r="38" spans="1:5" ht="15" customHeight="1" x14ac:dyDescent="0.25">
      <c r="B38" s="11" t="s">
        <v>34</v>
      </c>
      <c r="C38" s="43">
        <v>21.8284203458573</v>
      </c>
      <c r="D38" s="12"/>
      <c r="E38" s="13"/>
    </row>
    <row r="39" spans="1:5" ht="15" customHeight="1" x14ac:dyDescent="0.25">
      <c r="B39" s="11" t="s">
        <v>35</v>
      </c>
      <c r="C39" s="43">
        <v>25.884450658089101</v>
      </c>
      <c r="D39" s="12"/>
      <c r="E39" s="12"/>
    </row>
    <row r="40" spans="1:5" ht="15" customHeight="1" x14ac:dyDescent="0.25">
      <c r="B40" s="11" t="s">
        <v>36</v>
      </c>
      <c r="C40" s="99">
        <v>0.79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1.45802E-2</v>
      </c>
      <c r="D45" s="12"/>
    </row>
    <row r="46" spans="1:5" ht="15.75" customHeight="1" x14ac:dyDescent="0.25">
      <c r="B46" s="11" t="s">
        <v>41</v>
      </c>
      <c r="C46" s="45">
        <v>5.0852479999999999E-2</v>
      </c>
      <c r="D46" s="12"/>
    </row>
    <row r="47" spans="1:5" ht="15.75" customHeight="1" x14ac:dyDescent="0.25">
      <c r="B47" s="11" t="s">
        <v>42</v>
      </c>
      <c r="C47" s="45">
        <v>0.1202057</v>
      </c>
      <c r="D47" s="12"/>
      <c r="E47" s="13"/>
    </row>
    <row r="48" spans="1:5" ht="15" customHeight="1" x14ac:dyDescent="0.25">
      <c r="B48" s="11" t="s">
        <v>43</v>
      </c>
      <c r="C48" s="46">
        <v>0.81436162000000001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0.57473999999999992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0.52650667809200002</v>
      </c>
      <c r="C2" s="57">
        <v>0.95</v>
      </c>
      <c r="D2" s="58">
        <v>60.999124309244628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39.946692681048077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460.96006935232163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1.047847245616421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0.1631523018688</v>
      </c>
      <c r="C10" s="57">
        <v>0.95</v>
      </c>
      <c r="D10" s="58">
        <v>13.078992124843991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0.1631523018688</v>
      </c>
      <c r="C11" s="57">
        <v>0.95</v>
      </c>
      <c r="D11" s="58">
        <v>13.078992124843991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0.1631523018688</v>
      </c>
      <c r="C12" s="57">
        <v>0.95</v>
      </c>
      <c r="D12" s="58">
        <v>13.078992124843991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0.1631523018688</v>
      </c>
      <c r="C13" s="57">
        <v>0.95</v>
      </c>
      <c r="D13" s="58">
        <v>13.078992124843991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0.1631523018688</v>
      </c>
      <c r="C14" s="57">
        <v>0.95</v>
      </c>
      <c r="D14" s="58">
        <v>13.078992124843991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0.1631523018688</v>
      </c>
      <c r="C15" s="57">
        <v>0.95</v>
      </c>
      <c r="D15" s="58">
        <v>13.078992124843991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0.78575792473933481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10.612768372685171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10.612768372685171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0.86580830000000009</v>
      </c>
      <c r="C21" s="57">
        <v>0.95</v>
      </c>
      <c r="D21" s="58">
        <v>14.651964526226051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22.60519511135972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4.3210955878812296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0.21885815626569999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0.1272486045008</v>
      </c>
      <c r="C27" s="57">
        <v>0.95</v>
      </c>
      <c r="D27" s="58">
        <v>18.641046941214839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0.94121022452359293</v>
      </c>
      <c r="C29" s="57">
        <v>0.95</v>
      </c>
      <c r="D29" s="58">
        <v>120.4259539033133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2.2583380955776229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7.8589787480000006E-2</v>
      </c>
      <c r="C32" s="57">
        <v>0.95</v>
      </c>
      <c r="D32" s="58">
        <v>1.694013274674657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0.1581881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3.1210547735760681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0.79521490074690804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205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2.5000000000000001E-2</v>
      </c>
      <c r="E2" s="62">
        <f>food_insecure</f>
        <v>2.5000000000000001E-2</v>
      </c>
      <c r="F2" s="62">
        <f>food_insecure</f>
        <v>2.5000000000000001E-2</v>
      </c>
      <c r="G2" s="62">
        <f>food_insecure</f>
        <v>2.5000000000000001E-2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2.5000000000000001E-2</v>
      </c>
      <c r="F5" s="62">
        <f>food_insecure</f>
        <v>2.5000000000000001E-2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2.5000000000000001E-2</v>
      </c>
      <c r="F8" s="62">
        <f>food_insecure</f>
        <v>2.5000000000000001E-2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2.5000000000000001E-2</v>
      </c>
      <c r="F9" s="62">
        <f>food_insecure</f>
        <v>2.5000000000000001E-2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0.74400000000000011</v>
      </c>
      <c r="E10" s="62">
        <f>IF(ISBLANK(comm_deliv), frac_children_health_facility,1)</f>
        <v>0.74400000000000011</v>
      </c>
      <c r="F10" s="62">
        <f>IF(ISBLANK(comm_deliv), frac_children_health_facility,1)</f>
        <v>0.74400000000000011</v>
      </c>
      <c r="G10" s="62">
        <f>IF(ISBLANK(comm_deliv), frac_children_health_facility,1)</f>
        <v>0.74400000000000011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2.5000000000000001E-2</v>
      </c>
      <c r="I15" s="62">
        <f>food_insecure</f>
        <v>2.5000000000000001E-2</v>
      </c>
      <c r="J15" s="62">
        <f>food_insecure</f>
        <v>2.5000000000000001E-2</v>
      </c>
      <c r="K15" s="62">
        <f>food_insecure</f>
        <v>2.5000000000000001E-2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0.496</v>
      </c>
      <c r="I18" s="62">
        <f>frac_PW_health_facility</f>
        <v>0.496</v>
      </c>
      <c r="J18" s="62">
        <f>frac_PW_health_facility</f>
        <v>0.496</v>
      </c>
      <c r="K18" s="62">
        <f>frac_PW_health_facility</f>
        <v>0.496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0.40699999999999997</v>
      </c>
      <c r="M24" s="62">
        <f>famplan_unmet_need</f>
        <v>0.40699999999999997</v>
      </c>
      <c r="N24" s="62">
        <f>famplan_unmet_need</f>
        <v>0.40699999999999997</v>
      </c>
      <c r="O24" s="62">
        <f>famplan_unmet_need</f>
        <v>0.40699999999999997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0.15624296416924996</v>
      </c>
      <c r="M25" s="62">
        <f>(1-food_insecure)*(0.49)+food_insecure*(0.7)</f>
        <v>0.49525000000000002</v>
      </c>
      <c r="N25" s="62">
        <f>(1-food_insecure)*(0.49)+food_insecure*(0.7)</f>
        <v>0.49525000000000002</v>
      </c>
      <c r="O25" s="62">
        <f>(1-food_insecure)*(0.49)+food_insecure*(0.7)</f>
        <v>0.49525000000000002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6.6961270358249975E-2</v>
      </c>
      <c r="M26" s="62">
        <f>(1-food_insecure)*(0.21)+food_insecure*(0.3)</f>
        <v>0.21224999999999999</v>
      </c>
      <c r="N26" s="62">
        <f>(1-food_insecure)*(0.21)+food_insecure*(0.3)</f>
        <v>0.21224999999999999</v>
      </c>
      <c r="O26" s="62">
        <f>(1-food_insecure)*(0.21)+food_insecure*(0.3)</f>
        <v>0.21224999999999999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9.2278782472499973E-2</v>
      </c>
      <c r="M27" s="62">
        <f>(1-food_insecure)*(0.3)</f>
        <v>0.29249999999999998</v>
      </c>
      <c r="N27" s="62">
        <f>(1-food_insecure)*(0.3)</f>
        <v>0.29249999999999998</v>
      </c>
      <c r="O27" s="62">
        <f>(1-food_insecure)*(0.3)</f>
        <v>0.29249999999999998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0.68451698300000008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1328198.9952</v>
      </c>
      <c r="C2" s="50">
        <v>2096000</v>
      </c>
      <c r="D2" s="50">
        <v>3538000</v>
      </c>
      <c r="E2" s="50">
        <v>2677000</v>
      </c>
      <c r="F2" s="50">
        <v>2015000</v>
      </c>
      <c r="G2" s="17">
        <f t="shared" ref="G2:G16" si="0">C2+D2+E2+F2</f>
        <v>10326000</v>
      </c>
      <c r="H2" s="17">
        <f t="shared" ref="H2:H40" si="1">(B2 + stillbirth*B2/(1000-stillbirth))/(1-abortion)</f>
        <v>1527130.8762890524</v>
      </c>
      <c r="I2" s="17">
        <f t="shared" ref="I2:I40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4.7474905465759269E-3</v>
      </c>
    </row>
    <row r="4" spans="1:8" ht="15.75" customHeight="1" x14ac:dyDescent="0.25">
      <c r="B4" s="19" t="s">
        <v>69</v>
      </c>
      <c r="C4" s="51">
        <v>0.1244654591149242</v>
      </c>
    </row>
    <row r="5" spans="1:8" ht="15.75" customHeight="1" x14ac:dyDescent="0.25">
      <c r="B5" s="19" t="s">
        <v>70</v>
      </c>
      <c r="C5" s="51">
        <v>5.925248598433195E-2</v>
      </c>
    </row>
    <row r="6" spans="1:8" ht="15.75" customHeight="1" x14ac:dyDescent="0.25">
      <c r="B6" s="19" t="s">
        <v>71</v>
      </c>
      <c r="C6" s="51">
        <v>0.23302616660514469</v>
      </c>
    </row>
    <row r="7" spans="1:8" ht="15.75" customHeight="1" x14ac:dyDescent="0.25">
      <c r="B7" s="19" t="s">
        <v>72</v>
      </c>
      <c r="C7" s="51">
        <v>0.3332071037242802</v>
      </c>
    </row>
    <row r="8" spans="1:8" ht="15.75" customHeight="1" x14ac:dyDescent="0.25">
      <c r="B8" s="19" t="s">
        <v>73</v>
      </c>
      <c r="C8" s="51">
        <v>5.7694778239987888E-3</v>
      </c>
    </row>
    <row r="9" spans="1:8" ht="15.75" customHeight="1" x14ac:dyDescent="0.25">
      <c r="B9" s="19" t="s">
        <v>74</v>
      </c>
      <c r="C9" s="51">
        <v>0.1709398346178567</v>
      </c>
    </row>
    <row r="10" spans="1:8" ht="15.75" customHeight="1" x14ac:dyDescent="0.25">
      <c r="B10" s="19" t="s">
        <v>75</v>
      </c>
      <c r="C10" s="51">
        <v>6.8591981582887609E-2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0.11649782239177971</v>
      </c>
      <c r="D14" s="51">
        <v>0.11649782239177971</v>
      </c>
      <c r="E14" s="51">
        <v>0.11649782239177971</v>
      </c>
      <c r="F14" s="51">
        <v>0.11649782239177971</v>
      </c>
    </row>
    <row r="15" spans="1:8" ht="15.75" customHeight="1" x14ac:dyDescent="0.25">
      <c r="B15" s="19" t="s">
        <v>82</v>
      </c>
      <c r="C15" s="51">
        <v>0.27285301922605731</v>
      </c>
      <c r="D15" s="51">
        <v>0.27285301922605731</v>
      </c>
      <c r="E15" s="51">
        <v>0.27285301922605731</v>
      </c>
      <c r="F15" s="51">
        <v>0.27285301922605731</v>
      </c>
    </row>
    <row r="16" spans="1:8" ht="15.75" customHeight="1" x14ac:dyDescent="0.25">
      <c r="B16" s="19" t="s">
        <v>83</v>
      </c>
      <c r="C16" s="51">
        <v>2.2768412700607581E-2</v>
      </c>
      <c r="D16" s="51">
        <v>2.2768412700607581E-2</v>
      </c>
      <c r="E16" s="51">
        <v>2.2768412700607581E-2</v>
      </c>
      <c r="F16" s="51">
        <v>2.2768412700607581E-2</v>
      </c>
    </row>
    <row r="17" spans="1:8" ht="15.75" customHeight="1" x14ac:dyDescent="0.25">
      <c r="B17" s="19" t="s">
        <v>84</v>
      </c>
      <c r="C17" s="51">
        <v>5.0739575093543291E-3</v>
      </c>
      <c r="D17" s="51">
        <v>5.0739575093543291E-3</v>
      </c>
      <c r="E17" s="51">
        <v>5.0739575093543291E-3</v>
      </c>
      <c r="F17" s="51">
        <v>5.0739575093543291E-3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1.116942769370541E-2</v>
      </c>
      <c r="D19" s="51">
        <v>1.116942769370541E-2</v>
      </c>
      <c r="E19" s="51">
        <v>1.116942769370541E-2</v>
      </c>
      <c r="F19" s="51">
        <v>1.116942769370541E-2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0.14013384687827229</v>
      </c>
      <c r="D21" s="51">
        <v>0.14013384687827229</v>
      </c>
      <c r="E21" s="51">
        <v>0.14013384687827229</v>
      </c>
      <c r="F21" s="51">
        <v>0.14013384687827229</v>
      </c>
    </row>
    <row r="22" spans="1:8" ht="15.75" customHeight="1" x14ac:dyDescent="0.25">
      <c r="B22" s="19" t="s">
        <v>89</v>
      </c>
      <c r="C22" s="51">
        <v>0.43150351360022332</v>
      </c>
      <c r="D22" s="51">
        <v>0.43150351360022332</v>
      </c>
      <c r="E22" s="51">
        <v>0.43150351360022332</v>
      </c>
      <c r="F22" s="51">
        <v>0.43150351360022332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7.1492997000000003E-2</v>
      </c>
    </row>
    <row r="27" spans="1:8" ht="15.75" customHeight="1" x14ac:dyDescent="0.25">
      <c r="B27" s="19" t="s">
        <v>92</v>
      </c>
      <c r="C27" s="51">
        <v>2.4622926999999999E-2</v>
      </c>
    </row>
    <row r="28" spans="1:8" ht="15.75" customHeight="1" x14ac:dyDescent="0.25">
      <c r="B28" s="19" t="s">
        <v>93</v>
      </c>
      <c r="C28" s="51">
        <v>0.300465973</v>
      </c>
    </row>
    <row r="29" spans="1:8" ht="15.75" customHeight="1" x14ac:dyDescent="0.25">
      <c r="B29" s="19" t="s">
        <v>94</v>
      </c>
      <c r="C29" s="51">
        <v>0.10581837400000001</v>
      </c>
    </row>
    <row r="30" spans="1:8" ht="15.75" customHeight="1" x14ac:dyDescent="0.25">
      <c r="B30" s="19" t="s">
        <v>95</v>
      </c>
      <c r="C30" s="51">
        <v>3.6280391000000002E-2</v>
      </c>
    </row>
    <row r="31" spans="1:8" ht="15.75" customHeight="1" x14ac:dyDescent="0.25">
      <c r="B31" s="19" t="s">
        <v>96</v>
      </c>
      <c r="C31" s="51">
        <v>4.1639915E-2</v>
      </c>
    </row>
    <row r="32" spans="1:8" ht="15.75" customHeight="1" x14ac:dyDescent="0.25">
      <c r="B32" s="19" t="s">
        <v>97</v>
      </c>
      <c r="C32" s="51">
        <v>9.9941725999999995E-2</v>
      </c>
    </row>
    <row r="33" spans="2:3" ht="15.75" customHeight="1" x14ac:dyDescent="0.25">
      <c r="B33" s="19" t="s">
        <v>98</v>
      </c>
      <c r="C33" s="51">
        <v>9.6583884999999994E-2</v>
      </c>
    </row>
    <row r="34" spans="2:3" ht="15.75" customHeight="1" x14ac:dyDescent="0.25">
      <c r="B34" s="19" t="s">
        <v>99</v>
      </c>
      <c r="C34" s="51">
        <v>0.22315381200000001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104</v>
      </c>
      <c r="C4" s="53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105</v>
      </c>
      <c r="C5" s="53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109</v>
      </c>
      <c r="C10" s="53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110</v>
      </c>
      <c r="C11" s="53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5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5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0.44949376583099399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0.18113000690937001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>
        <v>0</v>
      </c>
    </row>
    <row r="5" spans="1:7" x14ac:dyDescent="0.25">
      <c r="B5" s="3" t="s">
        <v>122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2023-01-17T02:33:14Z</dcterms:modified>
</cp:coreProperties>
</file>