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470D2B2E-DC68-4F54-8D0E-6D91CF03D167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<sst xmlns="http://schemas.openxmlformats.org/spreadsheetml/2006/main" count="2089" uniqueCount="342">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</sst>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67362.75244140625</v>
      </c>
    </row>
    <row r="8" spans="1:3" ht="15" customHeight="1" x14ac:dyDescent="0.25">
      <c r="B8" s="5" t="s">
        <v>8</v>
      </c>
      <c r="C8" s="44">
        <v>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0.87688980102539105</v>
      </c>
    </row>
    <row r="11" spans="1:3" ht="15" customHeight="1" x14ac:dyDescent="0.25">
      <c r="B11" s="5" t="s">
        <v>11</v>
      </c>
      <c r="C11" s="44">
        <v>0.62</v>
      </c>
    </row>
    <row r="12" spans="1:3" ht="15" customHeight="1" x14ac:dyDescent="0.25">
      <c r="B12" s="5" t="s">
        <v>12</v>
      </c>
      <c r="C12" s="44">
        <v>0.33700000000000002</v>
      </c>
    </row>
    <row r="13" spans="1:3" ht="15" customHeight="1" x14ac:dyDescent="0.25">
      <c r="B13" s="5" t="s">
        <v>13</v>
      </c>
      <c r="C13" s="44">
        <v>0.58099999999999996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9.3299999999999994E-2</v>
      </c>
    </row>
    <row r="24" spans="1:3" ht="15" customHeight="1" x14ac:dyDescent="0.25">
      <c r="B24" s="15" t="s">
        <v>22</v>
      </c>
      <c r="C24" s="45">
        <v>0.53799999999999992</v>
      </c>
    </row>
    <row r="25" spans="1:3" ht="15" customHeight="1" x14ac:dyDescent="0.25">
      <c r="B25" s="15" t="s">
        <v>23</v>
      </c>
      <c r="C25" s="45">
        <v>0.34460000000000002</v>
      </c>
    </row>
    <row r="26" spans="1:3" ht="15" customHeight="1" x14ac:dyDescent="0.25">
      <c r="B26" s="15" t="s">
        <v>24</v>
      </c>
      <c r="C26" s="45">
        <v>2.41E-2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10.1883111614382</v>
      </c>
    </row>
    <row r="38" spans="1:5" ht="15" customHeight="1" x14ac:dyDescent="0.25">
      <c r="B38" s="11" t="s">
        <v>34</v>
      </c>
      <c r="C38" s="43">
        <v>14.269959103193401</v>
      </c>
      <c r="D38" s="12"/>
      <c r="E38" s="13"/>
    </row>
    <row r="39" spans="1:5" ht="15" customHeight="1" x14ac:dyDescent="0.25">
      <c r="B39" s="11" t="s">
        <v>35</v>
      </c>
      <c r="C39" s="43">
        <v>16.0094232560321</v>
      </c>
      <c r="D39" s="12"/>
      <c r="E39" s="12"/>
    </row>
    <row r="40" spans="1:5" ht="15" customHeight="1" x14ac:dyDescent="0.25">
      <c r="B40" s="11" t="s">
        <v>36</v>
      </c>
      <c r="C40" s="99">
        <v>0.61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10.286326170000001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2.03143E-2</v>
      </c>
      <c r="D45" s="12"/>
    </row>
    <row r="46" spans="1:5" ht="15.75" customHeight="1" x14ac:dyDescent="0.25">
      <c r="B46" s="11" t="s">
        <v>41</v>
      </c>
      <c r="C46" s="45">
        <v>0.10530630000000001</v>
      </c>
      <c r="D46" s="12"/>
    </row>
    <row r="47" spans="1:5" ht="15.75" customHeight="1" x14ac:dyDescent="0.25">
      <c r="B47" s="11" t="s">
        <v>42</v>
      </c>
      <c r="C47" s="45">
        <v>0.18411469999999999</v>
      </c>
      <c r="D47" s="12"/>
      <c r="E47" s="13"/>
    </row>
    <row r="48" spans="1:5" ht="15" customHeight="1" x14ac:dyDescent="0.25">
      <c r="B48" s="11" t="s">
        <v>43</v>
      </c>
      <c r="C48" s="46">
        <v>0.69026470000000006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0.55043399999999998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0.17056761000000001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57">
        <v>0.95</v>
      </c>
      <c r="D2" s="58">
        <v>93.027728303273577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40.664575323137043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963.09440282969467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4.53121114934258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</v>
      </c>
      <c r="C10" s="57">
        <v>0.95</v>
      </c>
      <c r="D10" s="58">
        <v>13.79687476693295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</v>
      </c>
      <c r="C11" s="57">
        <v>0.95</v>
      </c>
      <c r="D11" s="58">
        <v>13.79687476693295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</v>
      </c>
      <c r="C12" s="57">
        <v>0.95</v>
      </c>
      <c r="D12" s="58">
        <v>13.79687476693295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</v>
      </c>
      <c r="C13" s="57">
        <v>0.95</v>
      </c>
      <c r="D13" s="58">
        <v>13.79687476693295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</v>
      </c>
      <c r="C14" s="57">
        <v>0.95</v>
      </c>
      <c r="D14" s="58">
        <v>13.79687476693295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</v>
      </c>
      <c r="C15" s="57">
        <v>0.95</v>
      </c>
      <c r="D15" s="58">
        <v>13.79687476693295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1.5036405668283011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22.037631612682791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22.037631612682791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0.9840000000000001</v>
      </c>
      <c r="C21" s="57">
        <v>0.95</v>
      </c>
      <c r="D21" s="58">
        <v>39.551659581876919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24.220431056059901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4.7697722391868336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0.24873453600000001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</v>
      </c>
      <c r="C27" s="57">
        <v>0.95</v>
      </c>
      <c r="D27" s="58">
        <v>19.360281839651481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0.95504837712201096</v>
      </c>
      <c r="C29" s="57">
        <v>0.95</v>
      </c>
      <c r="D29" s="58">
        <v>193.52643272006361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2.0037238135004318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3.309249219374832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4.8035127560183009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5">
      <c r="A4" s="3" t="s">
        <v>205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2E-3</v>
      </c>
      <c r="E2" s="62">
        <f>food_insecure</f>
        <v>2E-3</v>
      </c>
      <c r="F2" s="62">
        <f>food_insecure</f>
        <v>2E-3</v>
      </c>
      <c r="G2" s="62">
        <f>food_insecure</f>
        <v>2E-3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2E-3</v>
      </c>
      <c r="F5" s="62">
        <f>food_insecure</f>
        <v>2E-3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2E-3</v>
      </c>
      <c r="F8" s="62">
        <f>food_insecure</f>
        <v>2E-3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2E-3</v>
      </c>
      <c r="F9" s="62">
        <f>food_insecure</f>
        <v>2E-3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0.33700000000000002</v>
      </c>
      <c r="E10" s="62">
        <f>IF(ISBLANK(comm_deliv), frac_children_health_facility,1)</f>
        <v>0.33700000000000002</v>
      </c>
      <c r="F10" s="62">
        <f>IF(ISBLANK(comm_deliv), frac_children_health_facility,1)</f>
        <v>0.33700000000000002</v>
      </c>
      <c r="G10" s="62">
        <f>IF(ISBLANK(comm_deliv), frac_children_health_facility,1)</f>
        <v>0.33700000000000002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2E-3</v>
      </c>
      <c r="I15" s="62">
        <f>food_insecure</f>
        <v>2E-3</v>
      </c>
      <c r="J15" s="62">
        <f>food_insecure</f>
        <v>2E-3</v>
      </c>
      <c r="K15" s="62">
        <f>food_insecure</f>
        <v>2E-3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0.62</v>
      </c>
      <c r="I18" s="62">
        <f>frac_PW_health_facility</f>
        <v>0.62</v>
      </c>
      <c r="J18" s="62">
        <f>frac_PW_health_facility</f>
        <v>0.62</v>
      </c>
      <c r="K18" s="62">
        <f>frac_PW_health_facility</f>
        <v>0.62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0.58099999999999996</v>
      </c>
      <c r="M24" s="62">
        <f>famplan_unmet_need</f>
        <v>0.58099999999999996</v>
      </c>
      <c r="N24" s="62">
        <f>famplan_unmet_need</f>
        <v>0.58099999999999996</v>
      </c>
      <c r="O24" s="62">
        <f>famplan_unmet_need</f>
        <v>0.58099999999999996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6.0375703781127728E-2</v>
      </c>
      <c r="M25" s="62">
        <f>(1-food_insecure)*(0.49)+food_insecure*(0.7)</f>
        <v>0.49042000000000002</v>
      </c>
      <c r="N25" s="62">
        <f>(1-food_insecure)*(0.49)+food_insecure*(0.7)</f>
        <v>0.49042000000000002</v>
      </c>
      <c r="O25" s="62">
        <f>(1-food_insecure)*(0.49)+food_insecure*(0.7)</f>
        <v>0.49042000000000002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2.5875301620483307E-2</v>
      </c>
      <c r="M26" s="62">
        <f>(1-food_insecure)*(0.21)+food_insecure*(0.3)</f>
        <v>0.21017999999999998</v>
      </c>
      <c r="N26" s="62">
        <f>(1-food_insecure)*(0.21)+food_insecure*(0.3)</f>
        <v>0.21017999999999998</v>
      </c>
      <c r="O26" s="62">
        <f>(1-food_insecure)*(0.21)+food_insecure*(0.3)</f>
        <v>0.21017999999999998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3.6859193572997918E-2</v>
      </c>
      <c r="M27" s="62">
        <f>(1-food_insecure)*(0.3)</f>
        <v>0.2994</v>
      </c>
      <c r="N27" s="62">
        <f>(1-food_insecure)*(0.3)</f>
        <v>0.2994</v>
      </c>
      <c r="O27" s="62">
        <f>(1-food_insecure)*(0.3)</f>
        <v>0.2994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0.87688980102539105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13354.605</v>
      </c>
      <c r="C2" s="50">
        <v>45000</v>
      </c>
      <c r="D2" s="50">
        <v>97000</v>
      </c>
      <c r="E2" s="50">
        <v>87000</v>
      </c>
      <c r="F2" s="50">
        <v>91000</v>
      </c>
      <c r="G2" s="17">
        <f t="shared" ref="G2:G16" si="0">C2+D2+E2+F2</f>
        <v>320000</v>
      </c>
      <c r="H2" s="17">
        <f t="shared" ref="H2:H40" si="1">(B2 + stillbirth*B2/(1000-stillbirth))/(1-abortion)</f>
        <v>15333.411976893307</v>
      </c>
      <c r="I2" s="17">
        <f t="shared" ref="I2:I40" si="2">G2-H2</f>
        <v>304666.58802310668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13378.362800000001</v>
      </c>
      <c r="C3" s="50">
        <v>44000</v>
      </c>
      <c r="D3" s="50">
        <v>96000</v>
      </c>
      <c r="E3" s="50">
        <v>89000</v>
      </c>
      <c r="F3" s="50">
        <v>92000</v>
      </c>
      <c r="G3" s="17">
        <f t="shared" si="0"/>
        <v>321000</v>
      </c>
      <c r="H3" s="17">
        <f t="shared" si="1"/>
        <v>15360.690068238178</v>
      </c>
      <c r="I3" s="17">
        <f t="shared" si="2"/>
        <v>305639.30993176182</v>
      </c>
    </row>
    <row r="4" spans="1:9" ht="15.75" customHeight="1" x14ac:dyDescent="0.25">
      <c r="A4" s="5">
        <f t="shared" si="3"/>
        <v>2023</v>
      </c>
      <c r="B4" s="49">
        <v>13402.1294</v>
      </c>
      <c r="C4" s="50">
        <v>43000</v>
      </c>
      <c r="D4" s="50">
        <v>96000</v>
      </c>
      <c r="E4" s="50">
        <v>91000</v>
      </c>
      <c r="F4" s="50">
        <v>92000</v>
      </c>
      <c r="G4" s="17">
        <f t="shared" si="0"/>
        <v>322000</v>
      </c>
      <c r="H4" s="17">
        <f t="shared" si="1"/>
        <v>15387.97826351539</v>
      </c>
      <c r="I4" s="17">
        <f t="shared" si="2"/>
        <v>306612.0217364846</v>
      </c>
    </row>
    <row r="5" spans="1:9" ht="15.75" customHeight="1" x14ac:dyDescent="0.25">
      <c r="A5" s="5">
        <f t="shared" si="3"/>
        <v>2024</v>
      </c>
      <c r="B5" s="49">
        <v>13425.9048</v>
      </c>
      <c r="C5" s="50">
        <v>41000</v>
      </c>
      <c r="D5" s="50">
        <v>94000</v>
      </c>
      <c r="E5" s="50">
        <v>93000</v>
      </c>
      <c r="F5" s="50">
        <v>92000</v>
      </c>
      <c r="G5" s="17">
        <f t="shared" si="0"/>
        <v>320000</v>
      </c>
      <c r="H5" s="17">
        <f t="shared" si="1"/>
        <v>15415.276562724946</v>
      </c>
      <c r="I5" s="17">
        <f t="shared" si="2"/>
        <v>304584.72343727504</v>
      </c>
    </row>
    <row r="6" spans="1:9" ht="15.75" customHeight="1" x14ac:dyDescent="0.25">
      <c r="A6" s="5">
        <f t="shared" si="3"/>
        <v>2025</v>
      </c>
      <c r="B6" s="49">
        <v>13449.689</v>
      </c>
      <c r="C6" s="50">
        <v>39000</v>
      </c>
      <c r="D6" s="50">
        <v>92000</v>
      </c>
      <c r="E6" s="50">
        <v>95000</v>
      </c>
      <c r="F6" s="50">
        <v>92000</v>
      </c>
      <c r="G6" s="17">
        <f t="shared" si="0"/>
        <v>318000</v>
      </c>
      <c r="H6" s="17">
        <f t="shared" si="1"/>
        <v>15442.584965866845</v>
      </c>
      <c r="I6" s="17">
        <f t="shared" si="2"/>
        <v>302557.41503413313</v>
      </c>
    </row>
    <row r="7" spans="1:9" ht="15.75" customHeight="1" x14ac:dyDescent="0.25">
      <c r="A7" s="5">
        <f t="shared" si="3"/>
        <v>2026</v>
      </c>
      <c r="B7" s="49">
        <v>13421.1384</v>
      </c>
      <c r="C7" s="50">
        <v>38000</v>
      </c>
      <c r="D7" s="50">
        <v>91000</v>
      </c>
      <c r="E7" s="50">
        <v>96000</v>
      </c>
      <c r="F7" s="50">
        <v>90000</v>
      </c>
      <c r="G7" s="17">
        <f t="shared" si="0"/>
        <v>315000</v>
      </c>
      <c r="H7" s="17">
        <f t="shared" si="1"/>
        <v>15409.803905551884</v>
      </c>
      <c r="I7" s="17">
        <f t="shared" si="2"/>
        <v>299590.1960944481</v>
      </c>
    </row>
    <row r="8" spans="1:9" ht="15.75" customHeight="1" x14ac:dyDescent="0.25">
      <c r="A8" s="5">
        <f t="shared" si="3"/>
        <v>2027</v>
      </c>
      <c r="B8" s="49">
        <v>13392.527</v>
      </c>
      <c r="C8" s="50">
        <v>37000</v>
      </c>
      <c r="D8" s="50">
        <v>90000</v>
      </c>
      <c r="E8" s="50">
        <v>97000</v>
      </c>
      <c r="F8" s="50">
        <v>89000</v>
      </c>
      <c r="G8" s="17">
        <f t="shared" si="0"/>
        <v>313000</v>
      </c>
      <c r="H8" s="17">
        <f t="shared" si="1"/>
        <v>15376.953036249821</v>
      </c>
      <c r="I8" s="17">
        <f t="shared" si="2"/>
        <v>297623.04696375015</v>
      </c>
    </row>
    <row r="9" spans="1:9" ht="15.75" customHeight="1" x14ac:dyDescent="0.25">
      <c r="A9" s="5">
        <f t="shared" si="3"/>
        <v>2028</v>
      </c>
      <c r="B9" s="49">
        <v>13363.854799999999</v>
      </c>
      <c r="C9" s="50">
        <v>36000</v>
      </c>
      <c r="D9" s="50">
        <v>90000</v>
      </c>
      <c r="E9" s="50">
        <v>97000</v>
      </c>
      <c r="F9" s="50">
        <v>87000</v>
      </c>
      <c r="G9" s="17">
        <f t="shared" si="0"/>
        <v>310000</v>
      </c>
      <c r="H9" s="17">
        <f t="shared" si="1"/>
        <v>15344.032357960652</v>
      </c>
      <c r="I9" s="17">
        <f t="shared" si="2"/>
        <v>294655.96764203935</v>
      </c>
    </row>
    <row r="10" spans="1:9" ht="15.75" customHeight="1" x14ac:dyDescent="0.25">
      <c r="A10" s="5">
        <f t="shared" si="3"/>
        <v>2029</v>
      </c>
      <c r="B10" s="49">
        <v>13335.121800000001</v>
      </c>
      <c r="C10" s="50">
        <v>35000</v>
      </c>
      <c r="D10" s="50">
        <v>88000</v>
      </c>
      <c r="E10" s="50">
        <v>97000</v>
      </c>
      <c r="F10" s="50">
        <v>86000</v>
      </c>
      <c r="G10" s="17">
        <f t="shared" si="0"/>
        <v>306000</v>
      </c>
      <c r="H10" s="17">
        <f t="shared" si="1"/>
        <v>15311.041870684388</v>
      </c>
      <c r="I10" s="17">
        <f t="shared" si="2"/>
        <v>290688.95812931564</v>
      </c>
    </row>
    <row r="11" spans="1:9" ht="15.75" customHeight="1" x14ac:dyDescent="0.25">
      <c r="A11" s="5">
        <f t="shared" si="3"/>
        <v>2030</v>
      </c>
      <c r="B11" s="49">
        <v>13295.996999999999</v>
      </c>
      <c r="C11" s="50">
        <v>34000</v>
      </c>
      <c r="D11" s="50">
        <v>85000</v>
      </c>
      <c r="E11" s="50">
        <v>97000</v>
      </c>
      <c r="F11" s="50">
        <v>86000</v>
      </c>
      <c r="G11" s="17">
        <f t="shared" si="0"/>
        <v>302000</v>
      </c>
      <c r="H11" s="17">
        <f t="shared" si="1"/>
        <v>15266.119787484353</v>
      </c>
      <c r="I11" s="17">
        <f t="shared" si="2"/>
        <v>286733.88021251565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0.15957447432679839</v>
      </c>
    </row>
    <row r="5" spans="1:8" ht="15.75" customHeight="1" x14ac:dyDescent="0.25">
      <c r="B5" s="19" t="s">
        <v>70</v>
      </c>
      <c r="C5" s="51">
        <v>3.1914893049169141E-2</v>
      </c>
    </row>
    <row r="6" spans="1:8" ht="15.75" customHeight="1" x14ac:dyDescent="0.25">
      <c r="B6" s="19" t="s">
        <v>71</v>
      </c>
      <c r="C6" s="51">
        <v>0.14893617362247261</v>
      </c>
    </row>
    <row r="7" spans="1:8" ht="15.75" customHeight="1" x14ac:dyDescent="0.25">
      <c r="B7" s="19" t="s">
        <v>72</v>
      </c>
      <c r="C7" s="51">
        <v>0.34042551374796293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0.2127659597150966</v>
      </c>
    </row>
    <row r="10" spans="1:8" ht="15.75" customHeight="1" x14ac:dyDescent="0.25">
      <c r="B10" s="19" t="s">
        <v>75</v>
      </c>
      <c r="C10" s="51">
        <v>0.1063829855385004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</v>
      </c>
      <c r="D14" s="51">
        <v>0</v>
      </c>
      <c r="E14" s="51">
        <v>0</v>
      </c>
      <c r="F14" s="51">
        <v>0</v>
      </c>
    </row>
    <row r="15" spans="1:8" ht="15.75" customHeight="1" x14ac:dyDescent="0.25">
      <c r="B15" s="19" t="s">
        <v>82</v>
      </c>
      <c r="C15" s="51">
        <v>0.1889750408023349</v>
      </c>
      <c r="D15" s="51">
        <v>0.1889750408023349</v>
      </c>
      <c r="E15" s="51">
        <v>0.1889750408023349</v>
      </c>
      <c r="F15" s="51">
        <v>0.1889750408023349</v>
      </c>
    </row>
    <row r="16" spans="1:8" ht="15.75" customHeight="1" x14ac:dyDescent="0.25">
      <c r="B16" s="19" t="s">
        <v>83</v>
      </c>
      <c r="C16" s="51">
        <v>3.4476422077637611E-2</v>
      </c>
      <c r="D16" s="51">
        <v>3.4476422077637611E-2</v>
      </c>
      <c r="E16" s="51">
        <v>3.4476422077637611E-2</v>
      </c>
      <c r="F16" s="51">
        <v>3.4476422077637611E-2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0</v>
      </c>
      <c r="D19" s="51">
        <v>0</v>
      </c>
      <c r="E19" s="51">
        <v>0</v>
      </c>
      <c r="F19" s="51">
        <v>0</v>
      </c>
    </row>
    <row r="20" spans="1:8" ht="15.75" customHeight="1" x14ac:dyDescent="0.25">
      <c r="B20" s="19" t="s">
        <v>87</v>
      </c>
      <c r="C20" s="51">
        <v>8.4006428496188765E-2</v>
      </c>
      <c r="D20" s="51">
        <v>8.4006428496188765E-2</v>
      </c>
      <c r="E20" s="51">
        <v>8.4006428496188765E-2</v>
      </c>
      <c r="F20" s="51">
        <v>8.4006428496188765E-2</v>
      </c>
    </row>
    <row r="21" spans="1:8" ht="15.75" customHeight="1" x14ac:dyDescent="0.25">
      <c r="B21" s="19" t="s">
        <v>88</v>
      </c>
      <c r="C21" s="51">
        <v>0.1046849790861334</v>
      </c>
      <c r="D21" s="51">
        <v>0.1046849790861334</v>
      </c>
      <c r="E21" s="51">
        <v>0.1046849790861334</v>
      </c>
      <c r="F21" s="51">
        <v>0.1046849790861334</v>
      </c>
    </row>
    <row r="22" spans="1:8" ht="15.75" customHeight="1" x14ac:dyDescent="0.25">
      <c r="B22" s="19" t="s">
        <v>89</v>
      </c>
      <c r="C22" s="51">
        <v>0.58785712953770541</v>
      </c>
      <c r="D22" s="51">
        <v>0.58785712953770541</v>
      </c>
      <c r="E22" s="51">
        <v>0.58785712953770541</v>
      </c>
      <c r="F22" s="51">
        <v>0.58785712953770541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6.3877289000000004E-2</v>
      </c>
    </row>
    <row r="27" spans="1:8" ht="15.75" customHeight="1" x14ac:dyDescent="0.25">
      <c r="B27" s="19" t="s">
        <v>92</v>
      </c>
      <c r="C27" s="51">
        <v>0.18947355599999999</v>
      </c>
    </row>
    <row r="28" spans="1:8" ht="15.75" customHeight="1" x14ac:dyDescent="0.25">
      <c r="B28" s="19" t="s">
        <v>93</v>
      </c>
      <c r="C28" s="51">
        <v>0.10579783700000001</v>
      </c>
    </row>
    <row r="29" spans="1:8" ht="15.75" customHeight="1" x14ac:dyDescent="0.25">
      <c r="B29" s="19" t="s">
        <v>94</v>
      </c>
      <c r="C29" s="51">
        <v>0.116400988</v>
      </c>
    </row>
    <row r="30" spans="1:8" ht="15.75" customHeight="1" x14ac:dyDescent="0.25">
      <c r="B30" s="19" t="s">
        <v>95</v>
      </c>
      <c r="C30" s="51">
        <v>5.2355714999999997E-2</v>
      </c>
    </row>
    <row r="31" spans="1:8" ht="15.75" customHeight="1" x14ac:dyDescent="0.25">
      <c r="B31" s="19" t="s">
        <v>96</v>
      </c>
      <c r="C31" s="51">
        <v>0.15858112799999999</v>
      </c>
    </row>
    <row r="32" spans="1:8" ht="15.75" customHeight="1" x14ac:dyDescent="0.25">
      <c r="B32" s="19" t="s">
        <v>97</v>
      </c>
      <c r="C32" s="51">
        <v>7.0649206000000006E-2</v>
      </c>
    </row>
    <row r="33" spans="2:3" ht="15.75" customHeight="1" x14ac:dyDescent="0.25">
      <c r="B33" s="19" t="s">
        <v>98</v>
      </c>
      <c r="C33" s="51">
        <v>0.120208732</v>
      </c>
    </row>
    <row r="34" spans="2:3" ht="15.75" customHeight="1" x14ac:dyDescent="0.25">
      <c r="B34" s="19" t="s">
        <v>99</v>
      </c>
      <c r="C34" s="51">
        <v>0.122655549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5">
      <c r="B4" s="5" t="s">
        <v>104</v>
      </c>
      <c r="C4" s="53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5">
      <c r="B5" s="5" t="s">
        <v>105</v>
      </c>
      <c r="C5" s="53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5">
      <c r="B10" s="5" t="s">
        <v>109</v>
      </c>
      <c r="C10" s="53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5">
      <c r="B11" s="5" t="s">
        <v>110</v>
      </c>
      <c r="C11" s="53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0.50235673049999996</v>
      </c>
      <c r="D14" s="54">
        <v>0.47946105178800003</v>
      </c>
      <c r="E14" s="54">
        <v>0.47946105178800003</v>
      </c>
      <c r="F14" s="54">
        <v>0.29359077824300001</v>
      </c>
      <c r="G14" s="54">
        <v>0.29359077824300001</v>
      </c>
      <c r="H14" s="5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5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0.27651422459603697</v>
      </c>
      <c r="D15" s="52">
        <f t="shared" si="0"/>
        <v>0.26391166457987597</v>
      </c>
      <c r="E15" s="52">
        <f t="shared" si="0"/>
        <v>0.26391166457987597</v>
      </c>
      <c r="F15" s="52">
        <f t="shared" si="0"/>
        <v>0.16160234643140745</v>
      </c>
      <c r="G15" s="52">
        <f t="shared" si="0"/>
        <v>0.16160234643140745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0.70065552836136602</v>
      </c>
      <c r="D2" s="53">
        <v>0.47949795743589702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0.166770393475005</v>
      </c>
      <c r="D3" s="53">
        <v>0.18713821230769201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>
        <v>0</v>
      </c>
    </row>
    <row r="5" spans="1:7" x14ac:dyDescent="0.25">
      <c r="B5" s="3" t="s">
        <v>122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2023-01-17T02:33:58Z</dcterms:modified>
</cp:coreProperties>
</file>