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EA8E20B-8141-4803-8771-7EAD09A0996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<sst xmlns="http://schemas.openxmlformats.org/spreadsheetml/2006/main" count="2089" uniqueCount="342">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</sst>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2957104.59375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4">
        <v>0.50600000000000001</v>
      </c>
    </row>
    <row r="12" spans="1:3" ht="15" customHeight="1" x14ac:dyDescent="0.25">
      <c r="B12" s="5" t="s">
        <v>12</v>
      </c>
      <c r="C12" s="44">
        <v>0.77599999999999991</v>
      </c>
    </row>
    <row r="13" spans="1:3" ht="15" customHeight="1" x14ac:dyDescent="0.25">
      <c r="B13" s="5" t="s">
        <v>13</v>
      </c>
      <c r="C13" s="44">
        <v>0.254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0.261474593420918</v>
      </c>
    </row>
    <row r="30" spans="1:3" ht="14.25" customHeight="1" x14ac:dyDescent="0.25">
      <c r="B30" s="25" t="s">
        <v>27</v>
      </c>
      <c r="C30" s="100">
        <v>3.1847694142547803E-2</v>
      </c>
    </row>
    <row r="31" spans="1:3" ht="14.25" customHeight="1" x14ac:dyDescent="0.25">
      <c r="B31" s="25" t="s">
        <v>28</v>
      </c>
      <c r="C31" s="100">
        <v>5.2301559484184107E-2</v>
      </c>
    </row>
    <row r="32" spans="1:3" ht="14.25" customHeight="1" x14ac:dyDescent="0.25">
      <c r="B32" s="25" t="s">
        <v>29</v>
      </c>
      <c r="C32" s="100">
        <v>0.65437615295235008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19.791405289858101</v>
      </c>
    </row>
    <row r="38" spans="1:5" ht="15" customHeight="1" x14ac:dyDescent="0.25">
      <c r="B38" s="11" t="s">
        <v>34</v>
      </c>
      <c r="C38" s="43">
        <v>30.911809763488201</v>
      </c>
      <c r="D38" s="12"/>
      <c r="E38" s="13"/>
    </row>
    <row r="39" spans="1:5" ht="15" customHeight="1" x14ac:dyDescent="0.25">
      <c r="B39" s="11" t="s">
        <v>35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99">
        <v>3.49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2.9004700000000001E-2</v>
      </c>
      <c r="D45" s="12"/>
    </row>
    <row r="46" spans="1:5" ht="15.75" customHeight="1" x14ac:dyDescent="0.25">
      <c r="B46" s="11" t="s">
        <v>41</v>
      </c>
      <c r="C46" s="45">
        <v>0.15166679999999999</v>
      </c>
      <c r="D46" s="12"/>
    </row>
    <row r="47" spans="1:5" ht="15.75" customHeight="1" x14ac:dyDescent="0.25">
      <c r="B47" s="11" t="s">
        <v>42</v>
      </c>
      <c r="C47" s="45">
        <v>0.20323840000000001</v>
      </c>
      <c r="D47" s="12"/>
      <c r="E47" s="13"/>
    </row>
    <row r="48" spans="1:5" ht="15" customHeight="1" x14ac:dyDescent="0.25">
      <c r="B48" s="11" t="s">
        <v>43</v>
      </c>
      <c r="C48" s="46">
        <v>0.61609009999999997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0.49510700000000002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0.41037922922415099</v>
      </c>
      <c r="C2" s="57">
        <v>0.95</v>
      </c>
      <c r="D2" s="58">
        <v>33.512328306813657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44.605343392661311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30.030766511576608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0.11340658198033569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5.0423649364654502E-2</v>
      </c>
      <c r="C10" s="57">
        <v>0.95</v>
      </c>
      <c r="D10" s="58">
        <v>14.13040526178168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5.0423649364654502E-2</v>
      </c>
      <c r="C11" s="57">
        <v>0.95</v>
      </c>
      <c r="D11" s="58">
        <v>14.13040526178168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5.0423649364654502E-2</v>
      </c>
      <c r="C12" s="57">
        <v>0.95</v>
      </c>
      <c r="D12" s="58">
        <v>14.13040526178168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5.0423649364654502E-2</v>
      </c>
      <c r="C13" s="57">
        <v>0.95</v>
      </c>
      <c r="D13" s="58">
        <v>14.13040526178168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5.0423649364654502E-2</v>
      </c>
      <c r="C14" s="57">
        <v>0.95</v>
      </c>
      <c r="D14" s="58">
        <v>14.13040526178168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5.0423649364654502E-2</v>
      </c>
      <c r="C15" s="57">
        <v>0.95</v>
      </c>
      <c r="D15" s="58">
        <v>14.13040526178168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0.1866821098142778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0.7609999999999999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0.75</v>
      </c>
      <c r="C18" s="57">
        <v>0.95</v>
      </c>
      <c r="D18" s="58">
        <v>0.80800494022236113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0.80800494022236113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0.9142998</v>
      </c>
      <c r="C21" s="57">
        <v>0.95</v>
      </c>
      <c r="D21" s="58">
        <v>0.80110146350938183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24.054885882818429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4.621869686333798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0.4644848701455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6.4008089283966008E-2</v>
      </c>
      <c r="C27" s="57">
        <v>0.95</v>
      </c>
      <c r="D27" s="58">
        <v>20.43896045604918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0.26226148249752401</v>
      </c>
      <c r="C29" s="57">
        <v>0.95</v>
      </c>
      <c r="D29" s="58">
        <v>57.691469774981172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0.45959500925169477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5.0000000000000001E-3</v>
      </c>
      <c r="C32" s="57">
        <v>0.95</v>
      </c>
      <c r="D32" s="58">
        <v>0.33618374922887551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0.83534057620000002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0.82099999999999995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0.2775512</v>
      </c>
      <c r="C38" s="57">
        <v>0.95</v>
      </c>
      <c r="D38" s="58">
        <v>6.3798849579053014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0.21657418485229099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205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0.70299999999999996</v>
      </c>
      <c r="E2" s="62">
        <f>food_insecure</f>
        <v>0.70299999999999996</v>
      </c>
      <c r="F2" s="62">
        <f>food_insecure</f>
        <v>0.70299999999999996</v>
      </c>
      <c r="G2" s="62">
        <f>food_insecure</f>
        <v>0.70299999999999996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0.70299999999999996</v>
      </c>
      <c r="F5" s="62">
        <f>food_insecure</f>
        <v>0.70299999999999996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0.70299999999999996</v>
      </c>
      <c r="F8" s="62">
        <f>food_insecure</f>
        <v>0.70299999999999996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0.70299999999999996</v>
      </c>
      <c r="F9" s="62">
        <f>food_insecure</f>
        <v>0.70299999999999996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0.77599999999999991</v>
      </c>
      <c r="E10" s="62">
        <f>IF(ISBLANK(comm_deliv), frac_children_health_facility,1)</f>
        <v>0.77599999999999991</v>
      </c>
      <c r="F10" s="62">
        <f>IF(ISBLANK(comm_deliv), frac_children_health_facility,1)</f>
        <v>0.77599999999999991</v>
      </c>
      <c r="G10" s="62">
        <f>IF(ISBLANK(comm_deliv), frac_children_health_facility,1)</f>
        <v>0.77599999999999991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0.70299999999999996</v>
      </c>
      <c r="I15" s="62">
        <f>food_insecure</f>
        <v>0.70299999999999996</v>
      </c>
      <c r="J15" s="62">
        <f>food_insecure</f>
        <v>0.70299999999999996</v>
      </c>
      <c r="K15" s="62">
        <f>food_insecure</f>
        <v>0.70299999999999996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0.50600000000000001</v>
      </c>
      <c r="I18" s="62">
        <f>frac_PW_health_facility</f>
        <v>0.50600000000000001</v>
      </c>
      <c r="J18" s="62">
        <f>frac_PW_health_facility</f>
        <v>0.50600000000000001</v>
      </c>
      <c r="K18" s="62">
        <f>frac_PW_health_facility</f>
        <v>0.50600000000000001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0.77</v>
      </c>
      <c r="I19" s="62">
        <f>frac_malaria_risk</f>
        <v>0.77</v>
      </c>
      <c r="J19" s="62">
        <f>frac_malaria_risk</f>
        <v>0.77</v>
      </c>
      <c r="K19" s="62">
        <f>frac_malaria_risk</f>
        <v>0.77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0.254</v>
      </c>
      <c r="M24" s="62">
        <f>famplan_unmet_need</f>
        <v>0.254</v>
      </c>
      <c r="N24" s="62">
        <f>famplan_unmet_need</f>
        <v>0.254</v>
      </c>
      <c r="O24" s="62">
        <f>famplan_unmet_need</f>
        <v>0.254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0.44125296585788709</v>
      </c>
      <c r="M25" s="62">
        <f>(1-food_insecure)*(0.49)+food_insecure*(0.7)</f>
        <v>0.63762999999999992</v>
      </c>
      <c r="N25" s="62">
        <f>(1-food_insecure)*(0.49)+food_insecure*(0.7)</f>
        <v>0.63762999999999992</v>
      </c>
      <c r="O25" s="62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0.18910841393909447</v>
      </c>
      <c r="M26" s="62">
        <f>(1-food_insecure)*(0.21)+food_insecure*(0.3)</f>
        <v>0.27327000000000001</v>
      </c>
      <c r="N26" s="62">
        <f>(1-food_insecure)*(0.21)+food_insecure*(0.3)</f>
        <v>0.27327000000000001</v>
      </c>
      <c r="O26" s="62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6.1659017389297473E-2</v>
      </c>
      <c r="M27" s="62">
        <f>(1-food_insecure)*(0.3)</f>
        <v>8.9100000000000013E-2</v>
      </c>
      <c r="N27" s="62">
        <f>(1-food_insecure)*(0.3)</f>
        <v>8.9100000000000013E-2</v>
      </c>
      <c r="O27" s="62">
        <f>(1-food_insecure)*(0.3)</f>
        <v>8.9100000000000013E-2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0.307979602813721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0.77</v>
      </c>
      <c r="D34" s="62">
        <f t="shared" si="3"/>
        <v>0.77</v>
      </c>
      <c r="E34" s="62">
        <f t="shared" si="3"/>
        <v>0.77</v>
      </c>
      <c r="F34" s="62">
        <f t="shared" si="3"/>
        <v>0.77</v>
      </c>
      <c r="G34" s="62">
        <f t="shared" si="3"/>
        <v>0.77</v>
      </c>
      <c r="H34" s="62">
        <f t="shared" si="3"/>
        <v>0.77</v>
      </c>
      <c r="I34" s="62">
        <f t="shared" si="3"/>
        <v>0.77</v>
      </c>
      <c r="J34" s="62">
        <f t="shared" si="3"/>
        <v>0.77</v>
      </c>
      <c r="K34" s="62">
        <f t="shared" si="3"/>
        <v>0.77</v>
      </c>
      <c r="L34" s="62">
        <f t="shared" si="3"/>
        <v>0.77</v>
      </c>
      <c r="M34" s="62">
        <f t="shared" si="3"/>
        <v>0.77</v>
      </c>
      <c r="N34" s="62">
        <f t="shared" si="3"/>
        <v>0.77</v>
      </c>
      <c r="O34" s="62">
        <f t="shared" si="3"/>
        <v>0.77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730790.89319999993</v>
      </c>
      <c r="C2" s="50">
        <v>1166000</v>
      </c>
      <c r="D2" s="50">
        <v>1870000</v>
      </c>
      <c r="E2" s="50">
        <v>1305000</v>
      </c>
      <c r="F2" s="50">
        <v>784000</v>
      </c>
      <c r="G2" s="17">
        <f t="shared" ref="G2:G16" si="0">C2+D2+E2+F2</f>
        <v>5125000</v>
      </c>
      <c r="H2" s="17">
        <f t="shared" ref="H2:H40" si="1">(B2 + stillbirth*B2/(1000-stillbirth))/(1-abortion)</f>
        <v>844195.41648305382</v>
      </c>
      <c r="I2" s="17">
        <f t="shared" ref="I2:I40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3.6796433774456462E-3</v>
      </c>
    </row>
    <row r="4" spans="1:8" ht="15.75" customHeight="1" x14ac:dyDescent="0.25">
      <c r="B4" s="19" t="s">
        <v>69</v>
      </c>
      <c r="C4" s="51">
        <v>0.16057498515377011</v>
      </c>
    </row>
    <row r="5" spans="1:8" ht="15.75" customHeight="1" x14ac:dyDescent="0.25">
      <c r="B5" s="19" t="s">
        <v>70</v>
      </c>
      <c r="C5" s="51">
        <v>6.2631085731936154E-2</v>
      </c>
    </row>
    <row r="6" spans="1:8" ht="15.75" customHeight="1" x14ac:dyDescent="0.25">
      <c r="B6" s="19" t="s">
        <v>71</v>
      </c>
      <c r="C6" s="51">
        <v>0.2579552079354307</v>
      </c>
    </row>
    <row r="7" spans="1:8" ht="15.75" customHeight="1" x14ac:dyDescent="0.25">
      <c r="B7" s="19" t="s">
        <v>72</v>
      </c>
      <c r="C7" s="51">
        <v>0.32193532680455061</v>
      </c>
    </row>
    <row r="8" spans="1:8" ht="15.75" customHeight="1" x14ac:dyDescent="0.25">
      <c r="B8" s="19" t="s">
        <v>73</v>
      </c>
      <c r="C8" s="51">
        <v>4.8515110372441177E-3</v>
      </c>
    </row>
    <row r="9" spans="1:8" ht="15.75" customHeight="1" x14ac:dyDescent="0.25">
      <c r="B9" s="19" t="s">
        <v>74</v>
      </c>
      <c r="C9" s="51">
        <v>0.1105911554708713</v>
      </c>
    </row>
    <row r="10" spans="1:8" ht="15.75" customHeight="1" x14ac:dyDescent="0.25">
      <c r="B10" s="19" t="s">
        <v>75</v>
      </c>
      <c r="C10" s="51">
        <v>7.7781084488751318E-2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0.1055328755446642</v>
      </c>
      <c r="D14" s="51">
        <v>0.1055328755446642</v>
      </c>
      <c r="E14" s="51">
        <v>0.1055328755446642</v>
      </c>
      <c r="F14" s="51">
        <v>0.1055328755446642</v>
      </c>
    </row>
    <row r="15" spans="1:8" ht="15.75" customHeight="1" x14ac:dyDescent="0.25">
      <c r="B15" s="19" t="s">
        <v>82</v>
      </c>
      <c r="C15" s="51">
        <v>0.17231695238114289</v>
      </c>
      <c r="D15" s="51">
        <v>0.17231695238114289</v>
      </c>
      <c r="E15" s="51">
        <v>0.17231695238114289</v>
      </c>
      <c r="F15" s="51">
        <v>0.17231695238114289</v>
      </c>
    </row>
    <row r="16" spans="1:8" ht="15.75" customHeight="1" x14ac:dyDescent="0.25">
      <c r="B16" s="19" t="s">
        <v>83</v>
      </c>
      <c r="C16" s="51">
        <v>2.2334060875490249E-2</v>
      </c>
      <c r="D16" s="51">
        <v>2.2334060875490249E-2</v>
      </c>
      <c r="E16" s="51">
        <v>2.2334060875490249E-2</v>
      </c>
      <c r="F16" s="51">
        <v>2.2334060875490249E-2</v>
      </c>
    </row>
    <row r="17" spans="1:8" ht="15.75" customHeight="1" x14ac:dyDescent="0.25">
      <c r="B17" s="19" t="s">
        <v>84</v>
      </c>
      <c r="C17" s="51">
        <v>1.4244384076476329E-2</v>
      </c>
      <c r="D17" s="51">
        <v>1.4244384076476329E-2</v>
      </c>
      <c r="E17" s="51">
        <v>1.4244384076476329E-2</v>
      </c>
      <c r="F17" s="51">
        <v>1.4244384076476329E-2</v>
      </c>
    </row>
    <row r="18" spans="1:8" ht="15.75" customHeight="1" x14ac:dyDescent="0.25">
      <c r="B18" s="19" t="s">
        <v>85</v>
      </c>
      <c r="C18" s="51">
        <v>0.13936730719268059</v>
      </c>
      <c r="D18" s="51">
        <v>0.13936730719268059</v>
      </c>
      <c r="E18" s="51">
        <v>0.13936730719268059</v>
      </c>
      <c r="F18" s="51">
        <v>0.13936730719268059</v>
      </c>
    </row>
    <row r="19" spans="1:8" ht="15.75" customHeight="1" x14ac:dyDescent="0.25">
      <c r="B19" s="19" t="s">
        <v>86</v>
      </c>
      <c r="C19" s="51">
        <v>1.623165617877162E-2</v>
      </c>
      <c r="D19" s="51">
        <v>1.623165617877162E-2</v>
      </c>
      <c r="E19" s="51">
        <v>1.623165617877162E-2</v>
      </c>
      <c r="F19" s="51">
        <v>1.623165617877162E-2</v>
      </c>
    </row>
    <row r="20" spans="1:8" ht="15.75" customHeight="1" x14ac:dyDescent="0.25">
      <c r="B20" s="19" t="s">
        <v>87</v>
      </c>
      <c r="C20" s="51">
        <v>0.1045164297685556</v>
      </c>
      <c r="D20" s="51">
        <v>0.1045164297685556</v>
      </c>
      <c r="E20" s="51">
        <v>0.1045164297685556</v>
      </c>
      <c r="F20" s="51">
        <v>0.1045164297685556</v>
      </c>
    </row>
    <row r="21" spans="1:8" ht="15.75" customHeight="1" x14ac:dyDescent="0.25">
      <c r="B21" s="19" t="s">
        <v>88</v>
      </c>
      <c r="C21" s="51">
        <v>0.1006447583265789</v>
      </c>
      <c r="D21" s="51">
        <v>0.1006447583265789</v>
      </c>
      <c r="E21" s="51">
        <v>0.1006447583265789</v>
      </c>
      <c r="F21" s="51">
        <v>0.1006447583265789</v>
      </c>
    </row>
    <row r="22" spans="1:8" ht="15.75" customHeight="1" x14ac:dyDescent="0.25">
      <c r="B22" s="19" t="s">
        <v>89</v>
      </c>
      <c r="C22" s="51">
        <v>0.32481157565563978</v>
      </c>
      <c r="D22" s="51">
        <v>0.32481157565563978</v>
      </c>
      <c r="E22" s="51">
        <v>0.32481157565563978</v>
      </c>
      <c r="F22" s="51">
        <v>0.32481157565563978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8.1884283999999988E-2</v>
      </c>
    </row>
    <row r="27" spans="1:8" ht="15.75" customHeight="1" x14ac:dyDescent="0.25">
      <c r="B27" s="19" t="s">
        <v>92</v>
      </c>
      <c r="C27" s="51">
        <v>8.1848189999999994E-3</v>
      </c>
    </row>
    <row r="28" spans="1:8" ht="15.75" customHeight="1" x14ac:dyDescent="0.25">
      <c r="B28" s="19" t="s">
        <v>93</v>
      </c>
      <c r="C28" s="51">
        <v>0.14548327699999999</v>
      </c>
    </row>
    <row r="29" spans="1:8" ht="15.75" customHeight="1" x14ac:dyDescent="0.25">
      <c r="B29" s="19" t="s">
        <v>94</v>
      </c>
      <c r="C29" s="51">
        <v>0.157612682</v>
      </c>
    </row>
    <row r="30" spans="1:8" ht="15.75" customHeight="1" x14ac:dyDescent="0.25">
      <c r="B30" s="19" t="s">
        <v>95</v>
      </c>
      <c r="C30" s="51">
        <v>9.9204118000000008E-2</v>
      </c>
    </row>
    <row r="31" spans="1:8" ht="15.75" customHeight="1" x14ac:dyDescent="0.25">
      <c r="B31" s="19" t="s">
        <v>96</v>
      </c>
      <c r="C31" s="51">
        <v>0.10218857200000001</v>
      </c>
    </row>
    <row r="32" spans="1:8" ht="15.75" customHeight="1" x14ac:dyDescent="0.25">
      <c r="B32" s="19" t="s">
        <v>97</v>
      </c>
      <c r="C32" s="51">
        <v>1.7390224999999999E-2</v>
      </c>
    </row>
    <row r="33" spans="2:3" ht="15.75" customHeight="1" x14ac:dyDescent="0.25">
      <c r="B33" s="19" t="s">
        <v>98</v>
      </c>
      <c r="C33" s="51">
        <v>7.9143570999999996E-2</v>
      </c>
    </row>
    <row r="34" spans="2:3" ht="15.75" customHeight="1" x14ac:dyDescent="0.25">
      <c r="B34" s="19" t="s">
        <v>99</v>
      </c>
      <c r="C34" s="51">
        <v>0.308908452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104</v>
      </c>
      <c r="C4" s="53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105</v>
      </c>
      <c r="C5" s="53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109</v>
      </c>
      <c r="C10" s="53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110</v>
      </c>
      <c r="C11" s="53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5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5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0.80309092998504594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4.8140969127416597E-2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>
        <v>0</v>
      </c>
    </row>
    <row r="5" spans="1:7" x14ac:dyDescent="0.25">
      <c r="B5" s="3" t="s">
        <v>122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2023-01-17T02:33:46Z</dcterms:modified>
</cp:coreProperties>
</file>