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503E175D-3F10-4F16-84AE-8BC237A7DB35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<sst xmlns="http://schemas.openxmlformats.org/spreadsheetml/2006/main" count="2089" uniqueCount="342">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</sst>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2614230.28125</v>
      </c>
    </row>
    <row r="8" spans="1:3" ht="15" customHeight="1" x14ac:dyDescent="0.25">
      <c r="B8" s="5" t="s">
        <v>8</v>
      </c>
      <c r="C8" s="44">
        <v>0.38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0.38866821289062498</v>
      </c>
    </row>
    <row r="11" spans="1:3" ht="15" customHeight="1" x14ac:dyDescent="0.25">
      <c r="B11" s="5" t="s">
        <v>11</v>
      </c>
      <c r="C11" s="44">
        <v>0.53799999999999992</v>
      </c>
    </row>
    <row r="12" spans="1:3" ht="15" customHeight="1" x14ac:dyDescent="0.25">
      <c r="B12" s="5" t="s">
        <v>12</v>
      </c>
      <c r="C12" s="44">
        <v>0.48199999999999998</v>
      </c>
    </row>
    <row r="13" spans="1:3" ht="15" customHeight="1" x14ac:dyDescent="0.25">
      <c r="B13" s="5" t="s">
        <v>13</v>
      </c>
      <c r="C13" s="44">
        <v>0.52600000000000002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7.9199999999999993E-2</v>
      </c>
    </row>
    <row r="24" spans="1:3" ht="15" customHeight="1" x14ac:dyDescent="0.25">
      <c r="B24" s="15" t="s">
        <v>22</v>
      </c>
      <c r="C24" s="45">
        <v>0.43070000000000003</v>
      </c>
    </row>
    <row r="25" spans="1:3" ht="15" customHeight="1" x14ac:dyDescent="0.25">
      <c r="B25" s="15" t="s">
        <v>23</v>
      </c>
      <c r="C25" s="45">
        <v>0.37840000000000001</v>
      </c>
    </row>
    <row r="26" spans="1:3" ht="15" customHeight="1" x14ac:dyDescent="0.25">
      <c r="B26" s="15" t="s">
        <v>24</v>
      </c>
      <c r="C26" s="45">
        <v>0.11169999999999999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0.236442709192907</v>
      </c>
    </row>
    <row r="30" spans="1:3" ht="14.25" customHeight="1" x14ac:dyDescent="0.25">
      <c r="B30" s="25" t="s">
        <v>27</v>
      </c>
      <c r="C30" s="100">
        <v>3.6313785338910602E-2</v>
      </c>
    </row>
    <row r="31" spans="1:3" ht="14.25" customHeight="1" x14ac:dyDescent="0.25">
      <c r="B31" s="25" t="s">
        <v>28</v>
      </c>
      <c r="C31" s="100">
        <v>8.4036435287478908E-2</v>
      </c>
    </row>
    <row r="32" spans="1:3" ht="14.25" customHeight="1" x14ac:dyDescent="0.25">
      <c r="B32" s="25" t="s">
        <v>29</v>
      </c>
      <c r="C32" s="100">
        <v>0.64320707018070389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21.963937364414399</v>
      </c>
    </row>
    <row r="38" spans="1:5" ht="15" customHeight="1" x14ac:dyDescent="0.25">
      <c r="B38" s="11" t="s">
        <v>34</v>
      </c>
      <c r="C38" s="43">
        <v>32.695969386853598</v>
      </c>
      <c r="D38" s="12"/>
      <c r="E38" s="13"/>
    </row>
    <row r="39" spans="1:5" ht="15" customHeight="1" x14ac:dyDescent="0.25">
      <c r="B39" s="11" t="s">
        <v>35</v>
      </c>
      <c r="C39" s="43">
        <v>45.3092047931652</v>
      </c>
      <c r="D39" s="12"/>
      <c r="E39" s="12"/>
    </row>
    <row r="40" spans="1:5" ht="15" customHeight="1" x14ac:dyDescent="0.25">
      <c r="B40" s="11" t="s">
        <v>36</v>
      </c>
      <c r="C40" s="99">
        <v>3.15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19.748426129999999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1.56302E-2</v>
      </c>
      <c r="D45" s="12"/>
    </row>
    <row r="46" spans="1:5" ht="15.75" customHeight="1" x14ac:dyDescent="0.25">
      <c r="B46" s="11" t="s">
        <v>41</v>
      </c>
      <c r="C46" s="45">
        <v>8.1746180000000002E-2</v>
      </c>
      <c r="D46" s="12"/>
    </row>
    <row r="47" spans="1:5" ht="15.75" customHeight="1" x14ac:dyDescent="0.25">
      <c r="B47" s="11" t="s">
        <v>42</v>
      </c>
      <c r="C47" s="45">
        <v>0.2747849</v>
      </c>
      <c r="D47" s="12"/>
      <c r="E47" s="13"/>
    </row>
    <row r="48" spans="1:5" ht="15" customHeight="1" x14ac:dyDescent="0.25">
      <c r="B48" s="11" t="s">
        <v>43</v>
      </c>
      <c r="C48" s="46">
        <v>0.62783872000000007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0.39979100000000012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0.18459738000000001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0.45892169884405498</v>
      </c>
      <c r="C2" s="57">
        <v>0.95</v>
      </c>
      <c r="D2" s="58">
        <v>37.674044136829657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42.515974618172699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95.276832335016849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0.18599349155663891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3.3357569115362502E-3</v>
      </c>
      <c r="C10" s="57">
        <v>0.95</v>
      </c>
      <c r="D10" s="58">
        <v>13.53368651819329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3.3357569115362502E-3</v>
      </c>
      <c r="C11" s="57">
        <v>0.95</v>
      </c>
      <c r="D11" s="58">
        <v>13.53368651819329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3.3357569115362502E-3</v>
      </c>
      <c r="C12" s="57">
        <v>0.95</v>
      </c>
      <c r="D12" s="58">
        <v>13.53368651819329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3.3357569115362502E-3</v>
      </c>
      <c r="C13" s="57">
        <v>0.95</v>
      </c>
      <c r="D13" s="58">
        <v>13.53368651819329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3.3357569115362502E-3</v>
      </c>
      <c r="C14" s="57">
        <v>0.95</v>
      </c>
      <c r="D14" s="58">
        <v>13.53368651819329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3.3357569115362502E-3</v>
      </c>
      <c r="C15" s="57">
        <v>0.95</v>
      </c>
      <c r="D15" s="58">
        <v>13.53368651819329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0.27292212746013211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0.61909080000000005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0.56999999999999995</v>
      </c>
      <c r="C18" s="57">
        <v>0.95</v>
      </c>
      <c r="D18" s="58">
        <v>2.29252278591211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2.29252278591211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0.80321601869999992</v>
      </c>
      <c r="C21" s="57">
        <v>0.95</v>
      </c>
      <c r="D21" s="58">
        <v>2.058189912020167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23.091298552496731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4.4572760576653501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8.5334071434697303E-2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0.32237180233575402</v>
      </c>
      <c r="C27" s="57">
        <v>0.95</v>
      </c>
      <c r="D27" s="58">
        <v>19.533413866398011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0.514739895210374</v>
      </c>
      <c r="C29" s="57">
        <v>0.95</v>
      </c>
      <c r="D29" s="58">
        <v>67.189961183789833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0.97081733578609719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7.830531600000001E-3</v>
      </c>
      <c r="C32" s="57">
        <v>0.95</v>
      </c>
      <c r="D32" s="58">
        <v>0.53432972574311388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0.5975395966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0.84533248900000002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2.7746862200000002E-3</v>
      </c>
      <c r="C38" s="57">
        <v>0.95</v>
      </c>
      <c r="D38" s="58">
        <v>5.5246864466378502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0.73017287405596099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5">
      <c r="A4" s="3" t="s">
        <v>205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0.38</v>
      </c>
      <c r="E2" s="62">
        <f>food_insecure</f>
        <v>0.38</v>
      </c>
      <c r="F2" s="62">
        <f>food_insecure</f>
        <v>0.38</v>
      </c>
      <c r="G2" s="62">
        <f>food_insecure</f>
        <v>0.38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0.38</v>
      </c>
      <c r="F5" s="62">
        <f>food_insecure</f>
        <v>0.38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0.38</v>
      </c>
      <c r="F8" s="62">
        <f>food_insecure</f>
        <v>0.38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0.38</v>
      </c>
      <c r="F9" s="62">
        <f>food_insecure</f>
        <v>0.38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0.48199999999999998</v>
      </c>
      <c r="E10" s="62">
        <f>IF(ISBLANK(comm_deliv), frac_children_health_facility,1)</f>
        <v>0.48199999999999998</v>
      </c>
      <c r="F10" s="62">
        <f>IF(ISBLANK(comm_deliv), frac_children_health_facility,1)</f>
        <v>0.48199999999999998</v>
      </c>
      <c r="G10" s="62">
        <f>IF(ISBLANK(comm_deliv), frac_children_health_facility,1)</f>
        <v>0.48199999999999998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0.38</v>
      </c>
      <c r="I15" s="62">
        <f>food_insecure</f>
        <v>0.38</v>
      </c>
      <c r="J15" s="62">
        <f>food_insecure</f>
        <v>0.38</v>
      </c>
      <c r="K15" s="62">
        <f>food_insecure</f>
        <v>0.38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0.53799999999999992</v>
      </c>
      <c r="I18" s="62">
        <f>frac_PW_health_facility</f>
        <v>0.53799999999999992</v>
      </c>
      <c r="J18" s="62">
        <f>frac_PW_health_facility</f>
        <v>0.53799999999999992</v>
      </c>
      <c r="K18" s="62">
        <f>frac_PW_health_facility</f>
        <v>0.53799999999999992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0.97</v>
      </c>
      <c r="I19" s="62">
        <f>frac_malaria_risk</f>
        <v>0.97</v>
      </c>
      <c r="J19" s="62">
        <f>frac_malaria_risk</f>
        <v>0.97</v>
      </c>
      <c r="K19" s="62">
        <f>frac_malaria_risk</f>
        <v>0.97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0.52600000000000002</v>
      </c>
      <c r="M24" s="62">
        <f>famplan_unmet_need</f>
        <v>0.52600000000000002</v>
      </c>
      <c r="N24" s="62">
        <f>famplan_unmet_need</f>
        <v>0.52600000000000002</v>
      </c>
      <c r="O24" s="62">
        <f>famplan_unmet_need</f>
        <v>0.52600000000000002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0.34833685229492195</v>
      </c>
      <c r="M25" s="62">
        <f>(1-food_insecure)*(0.49)+food_insecure*(0.7)</f>
        <v>0.56979999999999997</v>
      </c>
      <c r="N25" s="62">
        <f>(1-food_insecure)*(0.49)+food_insecure*(0.7)</f>
        <v>0.56979999999999997</v>
      </c>
      <c r="O25" s="62">
        <f>(1-food_insecure)*(0.49)+food_insecure*(0.7)</f>
        <v>0.56979999999999997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0.1492872224121094</v>
      </c>
      <c r="M26" s="62">
        <f>(1-food_insecure)*(0.21)+food_insecure*(0.3)</f>
        <v>0.24419999999999997</v>
      </c>
      <c r="N26" s="62">
        <f>(1-food_insecure)*(0.21)+food_insecure*(0.3)</f>
        <v>0.24419999999999997</v>
      </c>
      <c r="O26" s="62">
        <f>(1-food_insecure)*(0.21)+food_insecure*(0.3)</f>
        <v>0.24419999999999997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0.11370771240234376</v>
      </c>
      <c r="M27" s="62">
        <f>(1-food_insecure)*(0.3)</f>
        <v>0.186</v>
      </c>
      <c r="N27" s="62">
        <f>(1-food_insecure)*(0.3)</f>
        <v>0.186</v>
      </c>
      <c r="O27" s="62">
        <f>(1-food_insecure)*(0.3)</f>
        <v>0.186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0.38866821289062498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0.97</v>
      </c>
      <c r="D34" s="62">
        <f t="shared" si="3"/>
        <v>0.97</v>
      </c>
      <c r="E34" s="62">
        <f t="shared" si="3"/>
        <v>0.97</v>
      </c>
      <c r="F34" s="62">
        <f t="shared" si="3"/>
        <v>0.97</v>
      </c>
      <c r="G34" s="62">
        <f t="shared" si="3"/>
        <v>0.97</v>
      </c>
      <c r="H34" s="62">
        <f t="shared" si="3"/>
        <v>0.97</v>
      </c>
      <c r="I34" s="62">
        <f t="shared" si="3"/>
        <v>0.97</v>
      </c>
      <c r="J34" s="62">
        <f t="shared" si="3"/>
        <v>0.97</v>
      </c>
      <c r="K34" s="62">
        <f t="shared" si="3"/>
        <v>0.97</v>
      </c>
      <c r="L34" s="62">
        <f t="shared" si="3"/>
        <v>0.97</v>
      </c>
      <c r="M34" s="62">
        <f t="shared" si="3"/>
        <v>0.97</v>
      </c>
      <c r="N34" s="62">
        <f t="shared" si="3"/>
        <v>0.97</v>
      </c>
      <c r="O34" s="62">
        <f t="shared" si="3"/>
        <v>0.97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578922.48800000001</v>
      </c>
      <c r="C2" s="50">
        <v>917000</v>
      </c>
      <c r="D2" s="50">
        <v>1483000</v>
      </c>
      <c r="E2" s="50">
        <v>462000</v>
      </c>
      <c r="F2" s="50">
        <v>483000</v>
      </c>
      <c r="G2" s="17">
        <f t="shared" ref="G2:G16" si="0">C2+D2+E2+F2</f>
        <v>3345000</v>
      </c>
      <c r="H2" s="17">
        <f t="shared" ref="H2:H40" si="1">(B2 + stillbirth*B2/(1000-stillbirth))/(1-abortion)</f>
        <v>671120.02793234913</v>
      </c>
      <c r="I2" s="17">
        <f t="shared" ref="I2:I40" si="2">G2-H2</f>
        <v>2673879.9720676509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5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5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5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5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5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5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5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5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4.4712824981774828E-3</v>
      </c>
    </row>
    <row r="4" spans="1:8" ht="15.75" customHeight="1" x14ac:dyDescent="0.25">
      <c r="B4" s="19" t="s">
        <v>69</v>
      </c>
      <c r="C4" s="51">
        <v>0.20751379970319861</v>
      </c>
    </row>
    <row r="5" spans="1:8" ht="15.75" customHeight="1" x14ac:dyDescent="0.25">
      <c r="B5" s="19" t="s">
        <v>70</v>
      </c>
      <c r="C5" s="51">
        <v>6.462325837313336E-2</v>
      </c>
    </row>
    <row r="6" spans="1:8" ht="15.75" customHeight="1" x14ac:dyDescent="0.25">
      <c r="B6" s="19" t="s">
        <v>71</v>
      </c>
      <c r="C6" s="51">
        <v>0.25888576741349723</v>
      </c>
    </row>
    <row r="7" spans="1:8" ht="15.75" customHeight="1" x14ac:dyDescent="0.25">
      <c r="B7" s="19" t="s">
        <v>72</v>
      </c>
      <c r="C7" s="51">
        <v>0.27106590944320652</v>
      </c>
    </row>
    <row r="8" spans="1:8" ht="15.75" customHeight="1" x14ac:dyDescent="0.25">
      <c r="B8" s="19" t="s">
        <v>73</v>
      </c>
      <c r="C8" s="51">
        <v>3.8113644275411828E-3</v>
      </c>
    </row>
    <row r="9" spans="1:8" ht="15.75" customHeight="1" x14ac:dyDescent="0.25">
      <c r="B9" s="19" t="s">
        <v>74</v>
      </c>
      <c r="C9" s="51">
        <v>0.11425371089452099</v>
      </c>
    </row>
    <row r="10" spans="1:8" ht="15.75" customHeight="1" x14ac:dyDescent="0.25">
      <c r="B10" s="19" t="s">
        <v>75</v>
      </c>
      <c r="C10" s="51">
        <v>7.537490724672477E-2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0.13920414102579209</v>
      </c>
      <c r="D14" s="51">
        <v>0.13920414102579209</v>
      </c>
      <c r="E14" s="51">
        <v>0.13920414102579209</v>
      </c>
      <c r="F14" s="51">
        <v>0.13920414102579209</v>
      </c>
    </row>
    <row r="15" spans="1:8" ht="15.75" customHeight="1" x14ac:dyDescent="0.25">
      <c r="B15" s="19" t="s">
        <v>82</v>
      </c>
      <c r="C15" s="51">
        <v>0.2124389117327001</v>
      </c>
      <c r="D15" s="51">
        <v>0.2124389117327001</v>
      </c>
      <c r="E15" s="51">
        <v>0.2124389117327001</v>
      </c>
      <c r="F15" s="51">
        <v>0.2124389117327001</v>
      </c>
    </row>
    <row r="16" spans="1:8" ht="15.75" customHeight="1" x14ac:dyDescent="0.25">
      <c r="B16" s="19" t="s">
        <v>83</v>
      </c>
      <c r="C16" s="51">
        <v>2.7422463936026618E-2</v>
      </c>
      <c r="D16" s="51">
        <v>2.7422463936026618E-2</v>
      </c>
      <c r="E16" s="51">
        <v>2.7422463936026618E-2</v>
      </c>
      <c r="F16" s="51">
        <v>2.7422463936026618E-2</v>
      </c>
    </row>
    <row r="17" spans="1:8" ht="15.75" customHeight="1" x14ac:dyDescent="0.25">
      <c r="B17" s="19" t="s">
        <v>84</v>
      </c>
      <c r="C17" s="51">
        <v>7.7409592970447251E-3</v>
      </c>
      <c r="D17" s="51">
        <v>7.7409592970447251E-3</v>
      </c>
      <c r="E17" s="51">
        <v>7.7409592970447251E-3</v>
      </c>
      <c r="F17" s="51">
        <v>7.7409592970447251E-3</v>
      </c>
    </row>
    <row r="18" spans="1:8" ht="15.75" customHeight="1" x14ac:dyDescent="0.25">
      <c r="B18" s="19" t="s">
        <v>85</v>
      </c>
      <c r="C18" s="51">
        <v>8.0427927358167089E-2</v>
      </c>
      <c r="D18" s="51">
        <v>8.0427927358167089E-2</v>
      </c>
      <c r="E18" s="51">
        <v>8.0427927358167089E-2</v>
      </c>
      <c r="F18" s="51">
        <v>8.0427927358167089E-2</v>
      </c>
    </row>
    <row r="19" spans="1:8" ht="15.75" customHeight="1" x14ac:dyDescent="0.25">
      <c r="B19" s="19" t="s">
        <v>86</v>
      </c>
      <c r="C19" s="51">
        <v>3.0702218087033491E-2</v>
      </c>
      <c r="D19" s="51">
        <v>3.0702218087033491E-2</v>
      </c>
      <c r="E19" s="51">
        <v>3.0702218087033491E-2</v>
      </c>
      <c r="F19" s="51">
        <v>3.0702218087033491E-2</v>
      </c>
    </row>
    <row r="20" spans="1:8" ht="15.75" customHeight="1" x14ac:dyDescent="0.25">
      <c r="B20" s="19" t="s">
        <v>87</v>
      </c>
      <c r="C20" s="51">
        <v>1.282555959142416E-2</v>
      </c>
      <c r="D20" s="51">
        <v>1.282555959142416E-2</v>
      </c>
      <c r="E20" s="51">
        <v>1.282555959142416E-2</v>
      </c>
      <c r="F20" s="51">
        <v>1.282555959142416E-2</v>
      </c>
    </row>
    <row r="21" spans="1:8" ht="15.75" customHeight="1" x14ac:dyDescent="0.25">
      <c r="B21" s="19" t="s">
        <v>88</v>
      </c>
      <c r="C21" s="51">
        <v>0.1387297404206429</v>
      </c>
      <c r="D21" s="51">
        <v>0.1387297404206429</v>
      </c>
      <c r="E21" s="51">
        <v>0.1387297404206429</v>
      </c>
      <c r="F21" s="51">
        <v>0.1387297404206429</v>
      </c>
    </row>
    <row r="22" spans="1:8" ht="15.75" customHeight="1" x14ac:dyDescent="0.25">
      <c r="B22" s="19" t="s">
        <v>89</v>
      </c>
      <c r="C22" s="51">
        <v>0.35050807855116889</v>
      </c>
      <c r="D22" s="51">
        <v>0.35050807855116889</v>
      </c>
      <c r="E22" s="51">
        <v>0.35050807855116889</v>
      </c>
      <c r="F22" s="51">
        <v>0.35050807855116889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8.8209145000000003E-2</v>
      </c>
    </row>
    <row r="27" spans="1:8" ht="15.75" customHeight="1" x14ac:dyDescent="0.25">
      <c r="B27" s="19" t="s">
        <v>92</v>
      </c>
      <c r="C27" s="51">
        <v>8.6061309999999995E-3</v>
      </c>
    </row>
    <row r="28" spans="1:8" ht="15.75" customHeight="1" x14ac:dyDescent="0.25">
      <c r="B28" s="19" t="s">
        <v>93</v>
      </c>
      <c r="C28" s="51">
        <v>0.158177228</v>
      </c>
    </row>
    <row r="29" spans="1:8" ht="15.75" customHeight="1" x14ac:dyDescent="0.25">
      <c r="B29" s="19" t="s">
        <v>94</v>
      </c>
      <c r="C29" s="51">
        <v>0.16895537699999999</v>
      </c>
    </row>
    <row r="30" spans="1:8" ht="15.75" customHeight="1" x14ac:dyDescent="0.25">
      <c r="B30" s="19" t="s">
        <v>95</v>
      </c>
      <c r="C30" s="51">
        <v>0.10501387</v>
      </c>
    </row>
    <row r="31" spans="1:8" ht="15.75" customHeight="1" x14ac:dyDescent="0.25">
      <c r="B31" s="19" t="s">
        <v>96</v>
      </c>
      <c r="C31" s="51">
        <v>0.110556312</v>
      </c>
    </row>
    <row r="32" spans="1:8" ht="15.75" customHeight="1" x14ac:dyDescent="0.25">
      <c r="B32" s="19" t="s">
        <v>97</v>
      </c>
      <c r="C32" s="51">
        <v>1.8813532000000001E-2</v>
      </c>
    </row>
    <row r="33" spans="2:3" ht="15.75" customHeight="1" x14ac:dyDescent="0.25">
      <c r="B33" s="19" t="s">
        <v>98</v>
      </c>
      <c r="C33" s="51">
        <v>8.3149402999999997E-2</v>
      </c>
    </row>
    <row r="34" spans="2:3" ht="15.75" customHeight="1" x14ac:dyDescent="0.25">
      <c r="B34" s="19" t="s">
        <v>99</v>
      </c>
      <c r="C34" s="51">
        <v>0.25851900100000003</v>
      </c>
    </row>
    <row r="35" spans="2:3" ht="15.75" customHeight="1" x14ac:dyDescent="0.25">
      <c r="B35" s="27" t="s">
        <v>30</v>
      </c>
      <c r="C35" s="47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5">
      <c r="B4" s="5" t="s">
        <v>104</v>
      </c>
      <c r="C4" s="53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5">
      <c r="B5" s="5" t="s">
        <v>105</v>
      </c>
      <c r="C5" s="53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5">
      <c r="B10" s="5" t="s">
        <v>109</v>
      </c>
      <c r="C10" s="53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5">
      <c r="B11" s="5" t="s">
        <v>110</v>
      </c>
      <c r="C11" s="53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5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5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0.60487792969999998</v>
      </c>
      <c r="D2" s="53">
        <v>0.34281075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0.27744206999999999</v>
      </c>
      <c r="D3" s="53">
        <v>0.48379250000000001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>
        <v>0</v>
      </c>
    </row>
    <row r="5" spans="1:7" x14ac:dyDescent="0.25">
      <c r="B5" s="3" t="s">
        <v>122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2023-01-17T02:34:56Z</dcterms:modified>
</cp:coreProperties>
</file>