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FFDB83A-2576-4EC0-8340-FBE9579A956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<sst xmlns="http://schemas.openxmlformats.org/spreadsheetml/2006/main" count="2089" uniqueCount="342">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</sst>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2979676.375</v>
      </c>
    </row>
    <row r="8" spans="1:3" ht="15" customHeight="1" x14ac:dyDescent="0.25">
      <c r="B8" s="5" t="s">
        <v>8</v>
      </c>
      <c r="C8" s="44">
        <v>0.38400000000000001</v>
      </c>
    </row>
    <row r="9" spans="1:3" ht="15" customHeight="1" x14ac:dyDescent="0.25">
      <c r="B9" s="5" t="s">
        <v>9</v>
      </c>
      <c r="C9" s="45">
        <v>0.86</v>
      </c>
    </row>
    <row r="10" spans="1:3" ht="15" customHeight="1" x14ac:dyDescent="0.25">
      <c r="B10" s="5" t="s">
        <v>10</v>
      </c>
      <c r="C10" s="45">
        <v>0.12396960258483899</v>
      </c>
    </row>
    <row r="11" spans="1:3" ht="15" customHeight="1" x14ac:dyDescent="0.25">
      <c r="B11" s="5" t="s">
        <v>11</v>
      </c>
      <c r="C11" s="44">
        <v>0.31</v>
      </c>
    </row>
    <row r="12" spans="1:3" ht="15" customHeight="1" x14ac:dyDescent="0.25">
      <c r="B12" s="5" t="s">
        <v>12</v>
      </c>
      <c r="C12" s="44">
        <v>0.25800000000000001</v>
      </c>
    </row>
    <row r="13" spans="1:3" ht="15" customHeight="1" x14ac:dyDescent="0.25">
      <c r="B13" s="5" t="s">
        <v>13</v>
      </c>
      <c r="C13" s="44">
        <v>0.82499999999999996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0.1394</v>
      </c>
    </row>
    <row r="24" spans="1:3" ht="15" customHeight="1" x14ac:dyDescent="0.25">
      <c r="B24" s="15" t="s">
        <v>22</v>
      </c>
      <c r="C24" s="45">
        <v>0.44390000000000002</v>
      </c>
    </row>
    <row r="25" spans="1:3" ht="15" customHeight="1" x14ac:dyDescent="0.25">
      <c r="B25" s="15" t="s">
        <v>23</v>
      </c>
      <c r="C25" s="45">
        <v>0.33229999999999998</v>
      </c>
    </row>
    <row r="26" spans="1:3" ht="15" customHeight="1" x14ac:dyDescent="0.25">
      <c r="B26" s="15" t="s">
        <v>24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0.15293756430458799</v>
      </c>
    </row>
    <row r="30" spans="1:3" ht="14.25" customHeight="1" x14ac:dyDescent="0.25">
      <c r="B30" s="25" t="s">
        <v>27</v>
      </c>
      <c r="C30" s="100">
        <v>9.4746756672842394E-2</v>
      </c>
    </row>
    <row r="31" spans="1:3" ht="14.25" customHeight="1" x14ac:dyDescent="0.25">
      <c r="B31" s="25" t="s">
        <v>28</v>
      </c>
      <c r="C31" s="100">
        <v>0.16092716900482801</v>
      </c>
    </row>
    <row r="32" spans="1:3" ht="14.25" customHeight="1" x14ac:dyDescent="0.25">
      <c r="B32" s="25" t="s">
        <v>29</v>
      </c>
      <c r="C32" s="100">
        <v>0.59138851001774195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33.2599904129425</v>
      </c>
    </row>
    <row r="38" spans="1:5" ht="15" customHeight="1" x14ac:dyDescent="0.25">
      <c r="B38" s="11" t="s">
        <v>34</v>
      </c>
      <c r="C38" s="43">
        <v>69.095998599304593</v>
      </c>
      <c r="D38" s="12"/>
      <c r="E38" s="13"/>
    </row>
    <row r="39" spans="1:5" ht="15" customHeight="1" x14ac:dyDescent="0.25">
      <c r="B39" s="11" t="s">
        <v>35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99">
        <v>11.4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2.0965999999999999E-2</v>
      </c>
      <c r="D45" s="12"/>
    </row>
    <row r="46" spans="1:5" ht="15.75" customHeight="1" x14ac:dyDescent="0.25">
      <c r="B46" s="11" t="s">
        <v>41</v>
      </c>
      <c r="C46" s="45">
        <v>0.10960979999999999</v>
      </c>
      <c r="D46" s="12"/>
    </row>
    <row r="47" spans="1:5" ht="15.75" customHeight="1" x14ac:dyDescent="0.25">
      <c r="B47" s="11" t="s">
        <v>42</v>
      </c>
      <c r="C47" s="45">
        <v>0.34691959999999999</v>
      </c>
      <c r="D47" s="12"/>
      <c r="E47" s="13"/>
    </row>
    <row r="48" spans="1:5" ht="15" customHeight="1" x14ac:dyDescent="0.25">
      <c r="B48" s="11" t="s">
        <v>43</v>
      </c>
      <c r="C48" s="46">
        <v>0.52250459999999999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0.43513099999999999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0.24293271671508301</v>
      </c>
      <c r="C2" s="57">
        <v>0.95</v>
      </c>
      <c r="D2" s="58">
        <v>35.834023182075242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47.385692178916713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66.429565189928027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0.144735353400232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7.5279257757830592E-2</v>
      </c>
      <c r="C10" s="57">
        <v>0.95</v>
      </c>
      <c r="D10" s="58">
        <v>15.0449415094118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7.5279257757830592E-2</v>
      </c>
      <c r="C11" s="57">
        <v>0.95</v>
      </c>
      <c r="D11" s="58">
        <v>15.0449415094118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7.5279257757830592E-2</v>
      </c>
      <c r="C12" s="57">
        <v>0.95</v>
      </c>
      <c r="D12" s="58">
        <v>15.0449415094118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7.5279257757830592E-2</v>
      </c>
      <c r="C13" s="57">
        <v>0.95</v>
      </c>
      <c r="D13" s="58">
        <v>15.0449415094118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7.5279257757830592E-2</v>
      </c>
      <c r="C14" s="57">
        <v>0.95</v>
      </c>
      <c r="D14" s="58">
        <v>15.0449415094118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7.5279257757830592E-2</v>
      </c>
      <c r="C15" s="57">
        <v>0.95</v>
      </c>
      <c r="D15" s="58">
        <v>15.0449415094118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0.24753065261816909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0.35066619999999998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</v>
      </c>
      <c r="C18" s="57">
        <v>0.95</v>
      </c>
      <c r="D18" s="58">
        <v>1.6361723633111671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1.6361723633111671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0.27213298800000002</v>
      </c>
      <c r="C21" s="57">
        <v>0.95</v>
      </c>
      <c r="D21" s="58">
        <v>1.3660250985983859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25.638805136545979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4.9287239443093789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6.8789504573652002E-2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5.8713118894535302E-2</v>
      </c>
      <c r="C27" s="57">
        <v>0.95</v>
      </c>
      <c r="D27" s="58">
        <v>21.80411146065811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8.3424832784475406E-2</v>
      </c>
      <c r="C29" s="57">
        <v>0.95</v>
      </c>
      <c r="D29" s="58">
        <v>62.990389674195526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2.9247513411599648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7.6779149000000008E-4</v>
      </c>
      <c r="C32" s="57">
        <v>0.95</v>
      </c>
      <c r="D32" s="58">
        <v>0.46793811090654153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0.13487757680000001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0.77311070000000004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2.713228464E-2</v>
      </c>
      <c r="C38" s="57">
        <v>0.95</v>
      </c>
      <c r="D38" s="58">
        <v>8.1134342608599326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0.19245023349485399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205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0.38400000000000001</v>
      </c>
      <c r="E2" s="62">
        <f>food_insecure</f>
        <v>0.38400000000000001</v>
      </c>
      <c r="F2" s="62">
        <f>food_insecure</f>
        <v>0.38400000000000001</v>
      </c>
      <c r="G2" s="62">
        <f>food_insecure</f>
        <v>0.38400000000000001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0.38400000000000001</v>
      </c>
      <c r="F5" s="62">
        <f>food_insecure</f>
        <v>0.38400000000000001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0.38400000000000001</v>
      </c>
      <c r="F8" s="62">
        <f>food_insecure</f>
        <v>0.38400000000000001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0.38400000000000001</v>
      </c>
      <c r="F9" s="62">
        <f>food_insecure</f>
        <v>0.38400000000000001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0.25800000000000001</v>
      </c>
      <c r="E10" s="62">
        <f>IF(ISBLANK(comm_deliv), frac_children_health_facility,1)</f>
        <v>0.25800000000000001</v>
      </c>
      <c r="F10" s="62">
        <f>IF(ISBLANK(comm_deliv), frac_children_health_facility,1)</f>
        <v>0.25800000000000001</v>
      </c>
      <c r="G10" s="62">
        <f>IF(ISBLANK(comm_deliv), frac_children_health_facility,1)</f>
        <v>0.25800000000000001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0.38400000000000001</v>
      </c>
      <c r="I15" s="62">
        <f>food_insecure</f>
        <v>0.38400000000000001</v>
      </c>
      <c r="J15" s="62">
        <f>food_insecure</f>
        <v>0.38400000000000001</v>
      </c>
      <c r="K15" s="62">
        <f>food_insecure</f>
        <v>0.38400000000000001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0.31</v>
      </c>
      <c r="I18" s="62">
        <f>frac_PW_health_facility</f>
        <v>0.31</v>
      </c>
      <c r="J18" s="62">
        <f>frac_PW_health_facility</f>
        <v>0.31</v>
      </c>
      <c r="K18" s="62">
        <f>frac_PW_health_facility</f>
        <v>0.31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0.86</v>
      </c>
      <c r="I19" s="62">
        <f>frac_malaria_risk</f>
        <v>0.86</v>
      </c>
      <c r="J19" s="62">
        <f>frac_malaria_risk</f>
        <v>0.86</v>
      </c>
      <c r="K19" s="62">
        <f>frac_malaria_risk</f>
        <v>0.86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0.82499999999999996</v>
      </c>
      <c r="M24" s="62">
        <f>famplan_unmet_need</f>
        <v>0.82499999999999996</v>
      </c>
      <c r="N24" s="62">
        <f>famplan_unmet_need</f>
        <v>0.82499999999999996</v>
      </c>
      <c r="O24" s="62">
        <f>famplan_unmet_need</f>
        <v>0.82499999999999996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0.49989798598098745</v>
      </c>
      <c r="M25" s="62">
        <f>(1-food_insecure)*(0.49)+food_insecure*(0.7)</f>
        <v>0.57064000000000004</v>
      </c>
      <c r="N25" s="62">
        <f>(1-food_insecure)*(0.49)+food_insecure*(0.7)</f>
        <v>0.57064000000000004</v>
      </c>
      <c r="O25" s="62">
        <f>(1-food_insecure)*(0.49)+food_insecure*(0.7)</f>
        <v>0.57064000000000004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0.21424199399185179</v>
      </c>
      <c r="M26" s="62">
        <f>(1-food_insecure)*(0.21)+food_insecure*(0.3)</f>
        <v>0.24456</v>
      </c>
      <c r="N26" s="62">
        <f>(1-food_insecure)*(0.21)+food_insecure*(0.3)</f>
        <v>0.24456</v>
      </c>
      <c r="O26" s="62">
        <f>(1-food_insecure)*(0.21)+food_insecure*(0.3)</f>
        <v>0.24456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0.16189041744232174</v>
      </c>
      <c r="M27" s="62">
        <f>(1-food_insecure)*(0.3)</f>
        <v>0.18479999999999999</v>
      </c>
      <c r="N27" s="62">
        <f>(1-food_insecure)*(0.3)</f>
        <v>0.18479999999999999</v>
      </c>
      <c r="O27" s="62">
        <f>(1-food_insecure)*(0.3)</f>
        <v>0.18479999999999999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0.12396960258483899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0.86</v>
      </c>
      <c r="D34" s="62">
        <f t="shared" si="3"/>
        <v>0.86</v>
      </c>
      <c r="E34" s="62">
        <f t="shared" si="3"/>
        <v>0.86</v>
      </c>
      <c r="F34" s="62">
        <f t="shared" si="3"/>
        <v>0.86</v>
      </c>
      <c r="G34" s="62">
        <f t="shared" si="3"/>
        <v>0.86</v>
      </c>
      <c r="H34" s="62">
        <f t="shared" si="3"/>
        <v>0.86</v>
      </c>
      <c r="I34" s="62">
        <f t="shared" si="3"/>
        <v>0.86</v>
      </c>
      <c r="J34" s="62">
        <f t="shared" si="3"/>
        <v>0.86</v>
      </c>
      <c r="K34" s="62">
        <f t="shared" si="3"/>
        <v>0.86</v>
      </c>
      <c r="L34" s="62">
        <f t="shared" si="3"/>
        <v>0.86</v>
      </c>
      <c r="M34" s="62">
        <f t="shared" si="3"/>
        <v>0.86</v>
      </c>
      <c r="N34" s="62">
        <f t="shared" si="3"/>
        <v>0.86</v>
      </c>
      <c r="O34" s="62">
        <f t="shared" si="3"/>
        <v>0.86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682198.48040000012</v>
      </c>
      <c r="C2" s="50">
        <v>939000</v>
      </c>
      <c r="D2" s="50">
        <v>1431000</v>
      </c>
      <c r="E2" s="50">
        <v>914000</v>
      </c>
      <c r="F2" s="50">
        <v>559000</v>
      </c>
      <c r="G2" s="17">
        <f t="shared" ref="G2:G16" si="0">C2+D2+E2+F2</f>
        <v>3843000</v>
      </c>
      <c r="H2" s="17">
        <f t="shared" ref="H2:H40" si="1">(B2 + stillbirth*B2/(1000-stillbirth))/(1-abortion)</f>
        <v>797118.82019875303</v>
      </c>
      <c r="I2" s="17">
        <f t="shared" ref="I2:I40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8.4964916245545887E-3</v>
      </c>
    </row>
    <row r="4" spans="1:8" ht="15.75" customHeight="1" x14ac:dyDescent="0.25">
      <c r="B4" s="19" t="s">
        <v>69</v>
      </c>
      <c r="C4" s="51">
        <v>0.15968066233112099</v>
      </c>
    </row>
    <row r="5" spans="1:8" ht="15.75" customHeight="1" x14ac:dyDescent="0.25">
      <c r="B5" s="19" t="s">
        <v>70</v>
      </c>
      <c r="C5" s="51">
        <v>8.5201673308562334E-2</v>
      </c>
    </row>
    <row r="6" spans="1:8" ht="15.75" customHeight="1" x14ac:dyDescent="0.25">
      <c r="B6" s="19" t="s">
        <v>71</v>
      </c>
      <c r="C6" s="51">
        <v>0.32609305707060771</v>
      </c>
    </row>
    <row r="7" spans="1:8" ht="15.75" customHeight="1" x14ac:dyDescent="0.25">
      <c r="B7" s="19" t="s">
        <v>72</v>
      </c>
      <c r="C7" s="51">
        <v>0.26205172201959531</v>
      </c>
    </row>
    <row r="8" spans="1:8" ht="15.75" customHeight="1" x14ac:dyDescent="0.25">
      <c r="B8" s="19" t="s">
        <v>73</v>
      </c>
      <c r="C8" s="51">
        <v>2.3085458956368429E-2</v>
      </c>
    </row>
    <row r="9" spans="1:8" ht="15.75" customHeight="1" x14ac:dyDescent="0.25">
      <c r="B9" s="19" t="s">
        <v>74</v>
      </c>
      <c r="C9" s="51">
        <v>5.8007326190551017E-2</v>
      </c>
    </row>
    <row r="10" spans="1:8" ht="15.75" customHeight="1" x14ac:dyDescent="0.25">
      <c r="B10" s="19" t="s">
        <v>75</v>
      </c>
      <c r="C10" s="51">
        <v>7.738360849863983E-2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0.1765557519145271</v>
      </c>
      <c r="D14" s="51">
        <v>0.1765557519145271</v>
      </c>
      <c r="E14" s="51">
        <v>0.1765557519145271</v>
      </c>
      <c r="F14" s="51">
        <v>0.1765557519145271</v>
      </c>
    </row>
    <row r="15" spans="1:8" ht="15.75" customHeight="1" x14ac:dyDescent="0.25">
      <c r="B15" s="19" t="s">
        <v>82</v>
      </c>
      <c r="C15" s="51">
        <v>0.30138748303464058</v>
      </c>
      <c r="D15" s="51">
        <v>0.30138748303464058</v>
      </c>
      <c r="E15" s="51">
        <v>0.30138748303464058</v>
      </c>
      <c r="F15" s="51">
        <v>0.30138748303464058</v>
      </c>
    </row>
    <row r="16" spans="1:8" ht="15.75" customHeight="1" x14ac:dyDescent="0.25">
      <c r="B16" s="19" t="s">
        <v>83</v>
      </c>
      <c r="C16" s="51">
        <v>5.155553650619589E-2</v>
      </c>
      <c r="D16" s="51">
        <v>5.155553650619589E-2</v>
      </c>
      <c r="E16" s="51">
        <v>5.155553650619589E-2</v>
      </c>
      <c r="F16" s="51">
        <v>5.155553650619589E-2</v>
      </c>
    </row>
    <row r="17" spans="1:8" ht="15.75" customHeight="1" x14ac:dyDescent="0.25">
      <c r="B17" s="19" t="s">
        <v>84</v>
      </c>
      <c r="C17" s="51">
        <v>9.2166521753400622E-4</v>
      </c>
      <c r="D17" s="51">
        <v>9.2166521753400622E-4</v>
      </c>
      <c r="E17" s="51">
        <v>9.2166521753400622E-4</v>
      </c>
      <c r="F17" s="51">
        <v>9.2166521753400622E-4</v>
      </c>
    </row>
    <row r="18" spans="1:8" ht="15.75" customHeight="1" x14ac:dyDescent="0.25">
      <c r="B18" s="19" t="s">
        <v>85</v>
      </c>
      <c r="C18" s="51">
        <v>0.11921882317154971</v>
      </c>
      <c r="D18" s="51">
        <v>0.11921882317154971</v>
      </c>
      <c r="E18" s="51">
        <v>0.11921882317154971</v>
      </c>
      <c r="F18" s="51">
        <v>0.11921882317154971</v>
      </c>
    </row>
    <row r="19" spans="1:8" ht="15.75" customHeight="1" x14ac:dyDescent="0.25">
      <c r="B19" s="19" t="s">
        <v>86</v>
      </c>
      <c r="C19" s="51">
        <v>1.302263913002681E-2</v>
      </c>
      <c r="D19" s="51">
        <v>1.302263913002681E-2</v>
      </c>
      <c r="E19" s="51">
        <v>1.302263913002681E-2</v>
      </c>
      <c r="F19" s="51">
        <v>1.302263913002681E-2</v>
      </c>
    </row>
    <row r="20" spans="1:8" ht="15.75" customHeight="1" x14ac:dyDescent="0.25">
      <c r="B20" s="19" t="s">
        <v>87</v>
      </c>
      <c r="C20" s="51">
        <v>7.8416701216685539E-3</v>
      </c>
      <c r="D20" s="51">
        <v>7.8416701216685539E-3</v>
      </c>
      <c r="E20" s="51">
        <v>7.8416701216685539E-3</v>
      </c>
      <c r="F20" s="51">
        <v>7.8416701216685539E-3</v>
      </c>
    </row>
    <row r="21" spans="1:8" ht="15.75" customHeight="1" x14ac:dyDescent="0.25">
      <c r="B21" s="19" t="s">
        <v>88</v>
      </c>
      <c r="C21" s="51">
        <v>7.9563021240939766E-2</v>
      </c>
      <c r="D21" s="51">
        <v>7.9563021240939766E-2</v>
      </c>
      <c r="E21" s="51">
        <v>7.9563021240939766E-2</v>
      </c>
      <c r="F21" s="51">
        <v>7.9563021240939766E-2</v>
      </c>
    </row>
    <row r="22" spans="1:8" ht="15.75" customHeight="1" x14ac:dyDescent="0.25">
      <c r="B22" s="19" t="s">
        <v>89</v>
      </c>
      <c r="C22" s="51">
        <v>0.24993340966291741</v>
      </c>
      <c r="D22" s="51">
        <v>0.24993340966291741</v>
      </c>
      <c r="E22" s="51">
        <v>0.24993340966291741</v>
      </c>
      <c r="F22" s="51">
        <v>0.24993340966291741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8.8804052000000008E-2</v>
      </c>
    </row>
    <row r="27" spans="1:8" ht="15.75" customHeight="1" x14ac:dyDescent="0.25">
      <c r="B27" s="19" t="s">
        <v>92</v>
      </c>
      <c r="C27" s="51">
        <v>8.6505729999999999E-3</v>
      </c>
    </row>
    <row r="28" spans="1:8" ht="15.75" customHeight="1" x14ac:dyDescent="0.25">
      <c r="B28" s="19" t="s">
        <v>93</v>
      </c>
      <c r="C28" s="51">
        <v>0.15426393499999999</v>
      </c>
    </row>
    <row r="29" spans="1:8" ht="15.75" customHeight="1" x14ac:dyDescent="0.25">
      <c r="B29" s="19" t="s">
        <v>94</v>
      </c>
      <c r="C29" s="51">
        <v>0.16852035100000001</v>
      </c>
    </row>
    <row r="30" spans="1:8" ht="15.75" customHeight="1" x14ac:dyDescent="0.25">
      <c r="B30" s="19" t="s">
        <v>95</v>
      </c>
      <c r="C30" s="51">
        <v>0.106889969</v>
      </c>
    </row>
    <row r="31" spans="1:8" ht="15.75" customHeight="1" x14ac:dyDescent="0.25">
      <c r="B31" s="19" t="s">
        <v>96</v>
      </c>
      <c r="C31" s="51">
        <v>0.10946104600000001</v>
      </c>
    </row>
    <row r="32" spans="1:8" ht="15.75" customHeight="1" x14ac:dyDescent="0.25">
      <c r="B32" s="19" t="s">
        <v>97</v>
      </c>
      <c r="C32" s="51">
        <v>1.8636323E-2</v>
      </c>
    </row>
    <row r="33" spans="2:3" ht="15.75" customHeight="1" x14ac:dyDescent="0.25">
      <c r="B33" s="19" t="s">
        <v>98</v>
      </c>
      <c r="C33" s="51">
        <v>8.3221009999999998E-2</v>
      </c>
    </row>
    <row r="34" spans="2:3" ht="15.75" customHeight="1" x14ac:dyDescent="0.25">
      <c r="B34" s="19" t="s">
        <v>99</v>
      </c>
      <c r="C34" s="51">
        <v>0.26155274000000001</v>
      </c>
    </row>
    <row r="35" spans="2:3" ht="15.75" customHeight="1" x14ac:dyDescent="0.25">
      <c r="B35" s="27" t="s">
        <v>30</v>
      </c>
      <c r="C35" s="47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104</v>
      </c>
      <c r="C4" s="53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105</v>
      </c>
      <c r="C5" s="53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109</v>
      </c>
      <c r="C10" s="53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110</v>
      </c>
      <c r="C11" s="53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5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5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5">
      <c r="B5" s="3" t="s">
        <v>122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2023-01-17T02:31:57Z</dcterms:modified>
</cp:coreProperties>
</file>