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27820108-45DD-4946-AA5E-16F86C82F6A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<sst xmlns="http://schemas.openxmlformats.org/spreadsheetml/2006/main" count="2089" uniqueCount="342">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</sst>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6586378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0.8498191070556641</v>
      </c>
    </row>
    <row r="11" spans="1:3" ht="15" customHeight="1" x14ac:dyDescent="0.25">
      <c r="B11" s="5" t="s">
        <v>11</v>
      </c>
      <c r="C11" s="44">
        <v>0.88900000000000001</v>
      </c>
    </row>
    <row r="12" spans="1:3" ht="15" customHeight="1" x14ac:dyDescent="0.25">
      <c r="B12" s="5" t="s">
        <v>12</v>
      </c>
      <c r="C12" s="44">
        <v>0.373</v>
      </c>
    </row>
    <row r="13" spans="1:3" ht="15" customHeight="1" x14ac:dyDescent="0.25">
      <c r="B13" s="5" t="s">
        <v>13</v>
      </c>
      <c r="C13" s="44">
        <v>0.40300000000000002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7.0099999999999996E-2</v>
      </c>
    </row>
    <row r="24" spans="1:3" ht="15" customHeight="1" x14ac:dyDescent="0.25">
      <c r="B24" s="15" t="s">
        <v>22</v>
      </c>
      <c r="C24" s="45">
        <v>0.54359999999999997</v>
      </c>
    </row>
    <row r="25" spans="1:3" ht="15" customHeight="1" x14ac:dyDescent="0.25">
      <c r="B25" s="15" t="s">
        <v>23</v>
      </c>
      <c r="C25" s="45">
        <v>0.36299999999999999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0.34186433168632502</v>
      </c>
    </row>
    <row r="30" spans="1:3" ht="14.25" customHeight="1" x14ac:dyDescent="0.25">
      <c r="B30" s="25" t="s">
        <v>27</v>
      </c>
      <c r="C30" s="100">
        <v>8.608449496655661E-2</v>
      </c>
    </row>
    <row r="31" spans="1:3" ht="14.25" customHeight="1" x14ac:dyDescent="0.25">
      <c r="B31" s="25" t="s">
        <v>28</v>
      </c>
      <c r="C31" s="100">
        <v>9.0131869666394693E-2</v>
      </c>
    </row>
    <row r="32" spans="1:3" ht="14.25" customHeight="1" x14ac:dyDescent="0.25">
      <c r="B32" s="25" t="s">
        <v>29</v>
      </c>
      <c r="C32" s="100">
        <v>0.481919303680723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5.2784806391885404</v>
      </c>
    </row>
    <row r="38" spans="1:5" ht="15" customHeight="1" x14ac:dyDescent="0.25">
      <c r="B38" s="11" t="s">
        <v>34</v>
      </c>
      <c r="C38" s="43">
        <v>8.6153282712556596</v>
      </c>
      <c r="D38" s="12"/>
      <c r="E38" s="13"/>
    </row>
    <row r="39" spans="1:5" ht="15" customHeight="1" x14ac:dyDescent="0.25">
      <c r="B39" s="11" t="s">
        <v>35</v>
      </c>
      <c r="C39" s="43">
        <v>10.046388231764</v>
      </c>
      <c r="D39" s="12"/>
      <c r="E39" s="12"/>
    </row>
    <row r="40" spans="1:5" ht="15" customHeight="1" x14ac:dyDescent="0.25">
      <c r="B40" s="11" t="s">
        <v>36</v>
      </c>
      <c r="C40" s="99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2.66874E-2</v>
      </c>
      <c r="D45" s="12"/>
    </row>
    <row r="46" spans="1:5" ht="15.75" customHeight="1" x14ac:dyDescent="0.25">
      <c r="B46" s="11" t="s">
        <v>41</v>
      </c>
      <c r="C46" s="45">
        <v>9.2983700000000002E-2</v>
      </c>
      <c r="D46" s="12"/>
    </row>
    <row r="47" spans="1:5" ht="15.75" customHeight="1" x14ac:dyDescent="0.25">
      <c r="B47" s="11" t="s">
        <v>42</v>
      </c>
      <c r="C47" s="45">
        <v>0.18996379999999999</v>
      </c>
      <c r="D47" s="12"/>
      <c r="E47" s="13"/>
    </row>
    <row r="48" spans="1:5" ht="15" customHeight="1" x14ac:dyDescent="0.25">
      <c r="B48" s="11" t="s">
        <v>43</v>
      </c>
      <c r="C48" s="46">
        <v>0.69036510000000006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0.59711100000000006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0.11396655999999999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0.69610868215869903</v>
      </c>
      <c r="C2" s="57">
        <v>0.95</v>
      </c>
      <c r="D2" s="58">
        <v>100.8838400123179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40.840660619620337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1086.2600399420769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2.9040093126562878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0.215708059500061</v>
      </c>
      <c r="C10" s="57">
        <v>0.95</v>
      </c>
      <c r="D10" s="58">
        <v>13.972960063416251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0.215708059500061</v>
      </c>
      <c r="C11" s="57">
        <v>0.95</v>
      </c>
      <c r="D11" s="58">
        <v>13.972960063416251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0.215708059500061</v>
      </c>
      <c r="C12" s="57">
        <v>0.95</v>
      </c>
      <c r="D12" s="58">
        <v>13.972960063416251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0.215708059500061</v>
      </c>
      <c r="C13" s="57">
        <v>0.95</v>
      </c>
      <c r="D13" s="58">
        <v>13.972960063416251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0.215708059500061</v>
      </c>
      <c r="C14" s="57">
        <v>0.95</v>
      </c>
      <c r="D14" s="58">
        <v>13.972960063416251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0.215708059500061</v>
      </c>
      <c r="C15" s="57">
        <v>0.95</v>
      </c>
      <c r="D15" s="58">
        <v>13.972960063416251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1.6797258633116019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24.839970481111401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24.839970481111401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0.97582390000000008</v>
      </c>
      <c r="C21" s="57">
        <v>0.95</v>
      </c>
      <c r="D21" s="58">
        <v>27.799382182381819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24.616622973147329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4.8798255494888956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0.24666778961809999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0.168238812671066</v>
      </c>
      <c r="C27" s="57">
        <v>0.95</v>
      </c>
      <c r="D27" s="58">
        <v>19.534604961991612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0.97297233962778806</v>
      </c>
      <c r="C29" s="57">
        <v>0.95</v>
      </c>
      <c r="D29" s="58">
        <v>211.45682792792479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0.56632019569628533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3.7054411364622579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3.7084194520624441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0.98875718152611103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205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1E-3</v>
      </c>
      <c r="E2" s="62">
        <f>food_insecure</f>
        <v>1E-3</v>
      </c>
      <c r="F2" s="62">
        <f>food_insecure</f>
        <v>1E-3</v>
      </c>
      <c r="G2" s="62">
        <f>food_insecure</f>
        <v>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1E-3</v>
      </c>
      <c r="F5" s="62">
        <f>food_insecure</f>
        <v>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1E-3</v>
      </c>
      <c r="F8" s="62">
        <f>food_insecure</f>
        <v>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1E-3</v>
      </c>
      <c r="F9" s="62">
        <f>food_insecure</f>
        <v>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0.373</v>
      </c>
      <c r="E10" s="62">
        <f>IF(ISBLANK(comm_deliv), frac_children_health_facility,1)</f>
        <v>0.373</v>
      </c>
      <c r="F10" s="62">
        <f>IF(ISBLANK(comm_deliv), frac_children_health_facility,1)</f>
        <v>0.373</v>
      </c>
      <c r="G10" s="62">
        <f>IF(ISBLANK(comm_deliv), frac_children_health_facility,1)</f>
        <v>0.373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1E-3</v>
      </c>
      <c r="I15" s="62">
        <f>food_insecure</f>
        <v>1E-3</v>
      </c>
      <c r="J15" s="62">
        <f>food_insecure</f>
        <v>1E-3</v>
      </c>
      <c r="K15" s="62">
        <f>food_insecure</f>
        <v>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0.88900000000000001</v>
      </c>
      <c r="I18" s="62">
        <f>frac_PW_health_facility</f>
        <v>0.88900000000000001</v>
      </c>
      <c r="J18" s="62">
        <f>frac_PW_health_facility</f>
        <v>0.88900000000000001</v>
      </c>
      <c r="K18" s="62">
        <f>frac_PW_health_facility</f>
        <v>0.88900000000000001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0.40300000000000002</v>
      </c>
      <c r="M24" s="62">
        <f>famplan_unmet_need</f>
        <v>0.40300000000000002</v>
      </c>
      <c r="N24" s="62">
        <f>famplan_unmet_need</f>
        <v>0.40300000000000002</v>
      </c>
      <c r="O24" s="62">
        <f>famplan_unmet_need</f>
        <v>0.40300000000000002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7.3620175530242901E-2</v>
      </c>
      <c r="M25" s="62">
        <f>(1-food_insecure)*(0.49)+food_insecure*(0.7)</f>
        <v>0.49020999999999998</v>
      </c>
      <c r="N25" s="62">
        <f>(1-food_insecure)*(0.49)+food_insecure*(0.7)</f>
        <v>0.49020999999999998</v>
      </c>
      <c r="O25" s="62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3.155150379867553E-2</v>
      </c>
      <c r="M26" s="62">
        <f>(1-food_insecure)*(0.21)+food_insecure*(0.3)</f>
        <v>0.21009</v>
      </c>
      <c r="N26" s="62">
        <f>(1-food_insecure)*(0.21)+food_insecure*(0.3)</f>
        <v>0.21009</v>
      </c>
      <c r="O26" s="62">
        <f>(1-food_insecure)*(0.21)+food_insecure*(0.3)</f>
        <v>0.21009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4.5009213615417466E-2</v>
      </c>
      <c r="M27" s="62">
        <f>(1-food_insecure)*(0.3)</f>
        <v>0.29969999999999997</v>
      </c>
      <c r="N27" s="62">
        <f>(1-food_insecure)*(0.3)</f>
        <v>0.29969999999999997</v>
      </c>
      <c r="O27" s="62">
        <f>(1-food_insecure)*(0.3)</f>
        <v>0.29969999999999997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0.8498191070556641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1263888.0190000001</v>
      </c>
      <c r="C2" s="50">
        <v>3314000</v>
      </c>
      <c r="D2" s="50">
        <v>6508000</v>
      </c>
      <c r="E2" s="50">
        <v>496000</v>
      </c>
      <c r="F2" s="50">
        <v>366000</v>
      </c>
      <c r="G2" s="17">
        <f t="shared" ref="G2:G16" si="0">C2+D2+E2+F2</f>
        <v>10684000</v>
      </c>
      <c r="H2" s="17">
        <f t="shared" ref="H2:H40" si="1">(B2 + stillbirth*B2/(1000-stillbirth))/(1-abortion)</f>
        <v>1442629.8662873399</v>
      </c>
      <c r="I2" s="17">
        <f t="shared" ref="I2:I40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6.5780787918312059E-2</v>
      </c>
    </row>
    <row r="5" spans="1:8" ht="15.75" customHeight="1" x14ac:dyDescent="0.25">
      <c r="B5" s="19" t="s">
        <v>70</v>
      </c>
      <c r="C5" s="51">
        <v>1.324948228162641E-2</v>
      </c>
    </row>
    <row r="6" spans="1:8" ht="15.75" customHeight="1" x14ac:dyDescent="0.25">
      <c r="B6" s="19" t="s">
        <v>71</v>
      </c>
      <c r="C6" s="51">
        <v>7.7491190228652154E-2</v>
      </c>
    </row>
    <row r="7" spans="1:8" ht="15.75" customHeight="1" x14ac:dyDescent="0.25">
      <c r="B7" s="19" t="s">
        <v>72</v>
      </c>
      <c r="C7" s="51">
        <v>0.40754536158370702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0.30498340206693358</v>
      </c>
    </row>
    <row r="10" spans="1:8" ht="15.75" customHeight="1" x14ac:dyDescent="0.25">
      <c r="B10" s="19" t="s">
        <v>75</v>
      </c>
      <c r="C10" s="51">
        <v>0.13094977592076881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1.8973157017512472E-2</v>
      </c>
      <c r="D14" s="51">
        <v>1.8973157017512472E-2</v>
      </c>
      <c r="E14" s="51">
        <v>1.8973157017512472E-2</v>
      </c>
      <c r="F14" s="51">
        <v>1.8973157017512472E-2</v>
      </c>
    </row>
    <row r="15" spans="1:8" ht="15.75" customHeight="1" x14ac:dyDescent="0.25">
      <c r="B15" s="19" t="s">
        <v>82</v>
      </c>
      <c r="C15" s="51">
        <v>7.1740472660633589E-2</v>
      </c>
      <c r="D15" s="51">
        <v>7.1740472660633589E-2</v>
      </c>
      <c r="E15" s="51">
        <v>7.1740472660633589E-2</v>
      </c>
      <c r="F15" s="51">
        <v>7.1740472660633589E-2</v>
      </c>
    </row>
    <row r="16" spans="1:8" ht="15.75" customHeight="1" x14ac:dyDescent="0.25">
      <c r="B16" s="19" t="s">
        <v>83</v>
      </c>
      <c r="C16" s="51">
        <v>9.228266138645299E-3</v>
      </c>
      <c r="D16" s="51">
        <v>9.228266138645299E-3</v>
      </c>
      <c r="E16" s="51">
        <v>9.228266138645299E-3</v>
      </c>
      <c r="F16" s="51">
        <v>9.228266138645299E-3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9.5464713926239064E-2</v>
      </c>
      <c r="D21" s="51">
        <v>9.5464713926239064E-2</v>
      </c>
      <c r="E21" s="51">
        <v>9.5464713926239064E-2</v>
      </c>
      <c r="F21" s="51">
        <v>9.5464713926239064E-2</v>
      </c>
    </row>
    <row r="22" spans="1:8" ht="15.75" customHeight="1" x14ac:dyDescent="0.25">
      <c r="B22" s="19" t="s">
        <v>89</v>
      </c>
      <c r="C22" s="51">
        <v>0.80459339025696952</v>
      </c>
      <c r="D22" s="51">
        <v>0.80459339025696952</v>
      </c>
      <c r="E22" s="51">
        <v>0.80459339025696952</v>
      </c>
      <c r="F22" s="51">
        <v>0.80459339025696952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3.9700850000000003E-2</v>
      </c>
    </row>
    <row r="27" spans="1:8" ht="15.75" customHeight="1" x14ac:dyDescent="0.25">
      <c r="B27" s="19" t="s">
        <v>92</v>
      </c>
      <c r="C27" s="51">
        <v>2.3007410999999998E-2</v>
      </c>
    </row>
    <row r="28" spans="1:8" ht="15.75" customHeight="1" x14ac:dyDescent="0.25">
      <c r="B28" s="19" t="s">
        <v>93</v>
      </c>
      <c r="C28" s="51">
        <v>0.18789456399999999</v>
      </c>
    </row>
    <row r="29" spans="1:8" ht="15.75" customHeight="1" x14ac:dyDescent="0.25">
      <c r="B29" s="19" t="s">
        <v>94</v>
      </c>
      <c r="C29" s="51">
        <v>0.14356665699999999</v>
      </c>
    </row>
    <row r="30" spans="1:8" ht="15.75" customHeight="1" x14ac:dyDescent="0.25">
      <c r="B30" s="19" t="s">
        <v>95</v>
      </c>
      <c r="C30" s="51">
        <v>5.2092121999999998E-2</v>
      </c>
    </row>
    <row r="31" spans="1:8" ht="15.75" customHeight="1" x14ac:dyDescent="0.25">
      <c r="B31" s="19" t="s">
        <v>96</v>
      </c>
      <c r="C31" s="51">
        <v>2.4076997999999999E-2</v>
      </c>
    </row>
    <row r="32" spans="1:8" ht="15.75" customHeight="1" x14ac:dyDescent="0.25">
      <c r="B32" s="19" t="s">
        <v>97</v>
      </c>
      <c r="C32" s="51">
        <v>8.5285021000000003E-2</v>
      </c>
    </row>
    <row r="33" spans="2:3" ht="15.75" customHeight="1" x14ac:dyDescent="0.25">
      <c r="B33" s="19" t="s">
        <v>98</v>
      </c>
      <c r="C33" s="51">
        <v>0.223807599</v>
      </c>
    </row>
    <row r="34" spans="2:3" ht="15.75" customHeight="1" x14ac:dyDescent="0.25">
      <c r="B34" s="19" t="s">
        <v>99</v>
      </c>
      <c r="C34" s="51">
        <v>0.22056877799999999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104</v>
      </c>
      <c r="C4" s="53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105</v>
      </c>
      <c r="C5" s="53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109</v>
      </c>
      <c r="C10" s="53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110</v>
      </c>
      <c r="C11" s="53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5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5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0.59449800000000008</v>
      </c>
      <c r="D2" s="53">
        <v>0.29309990000000002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9.7630759999999997E-2</v>
      </c>
      <c r="D3" s="53">
        <v>0.23736940000000001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>
        <v>0</v>
      </c>
    </row>
    <row r="5" spans="1:7" x14ac:dyDescent="0.25">
      <c r="B5" s="3" t="s">
        <v>122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2023-01-17T02:35:37Z</dcterms:modified>
</cp:coreProperties>
</file>