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1520" yWindow="-14480" windowWidth="2073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6" i="51" l="1"/>
  <c r="C13" i="51" l="1"/>
  <c r="C14" i="51"/>
  <c r="C11" i="51" l="1"/>
  <c r="C10" i="51"/>
  <c r="C8" i="51"/>
  <c r="C7" i="51"/>
  <c r="C4" i="51"/>
  <c r="C2" i="51"/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H5" i="2"/>
  <c r="H6" i="2"/>
  <c r="H7" i="2"/>
  <c r="H8" i="2"/>
  <c r="H9" i="2"/>
  <c r="I9" i="2" s="1"/>
  <c r="H10" i="2"/>
  <c r="I10" i="2" s="1"/>
  <c r="H11" i="2"/>
  <c r="H12" i="2"/>
  <c r="H13" i="2"/>
  <c r="H14" i="2"/>
  <c r="H15" i="2"/>
  <c r="C20" i="1"/>
  <c r="G3" i="2"/>
  <c r="I3" i="2"/>
  <c r="G4" i="2"/>
  <c r="I4" i="2"/>
  <c r="G5" i="2"/>
  <c r="G6" i="2"/>
  <c r="G7" i="2"/>
  <c r="I7" i="2"/>
  <c r="G8" i="2"/>
  <c r="I8" i="2"/>
  <c r="G9" i="2"/>
  <c r="G10" i="2"/>
  <c r="G11" i="2"/>
  <c r="I11" i="2"/>
  <c r="G12" i="2"/>
  <c r="I12" i="2"/>
  <c r="G13" i="2"/>
  <c r="G14" i="2"/>
  <c r="G15" i="2"/>
  <c r="G2" i="2"/>
  <c r="I15" i="2"/>
  <c r="I6" i="2" l="1"/>
  <c r="I5" i="2"/>
  <c r="I14" i="2"/>
  <c r="I13" i="2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39% of total population lives in Highlands
=0.39*1,042,546 
=406,593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Highlands: 46%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(306 cases per 1000 children)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Debra</author>
    <author>Optima team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Original values as no calculation possible due to lack of regional data for this age group regarding breastfeeding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E4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<sst xmlns="http://schemas.openxmlformats.org/spreadsheetml/2006/main" count="1101" uniqueCount="271">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</sst>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5" zoomScaleNormal="100" workbookViewId="0">
      <selection activeCell="C11" sqref="C11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406592.94</v>
      </c>
    </row>
    <row r="8" spans="1:3" ht="15" customHeight="1" x14ac:dyDescent="0.25">
      <c r="B8" s="7" t="s">
        <v>106</v>
      </c>
      <c r="C8" s="70">
        <v>0.39900000000000002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0.29959999999999998</v>
      </c>
    </row>
    <row r="11" spans="1:3" ht="15" customHeight="1" x14ac:dyDescent="0.25">
      <c r="B11" s="7" t="s">
        <v>108</v>
      </c>
      <c r="C11" s="70">
        <v>0.46</v>
      </c>
    </row>
    <row r="12" spans="1:3" ht="15" customHeight="1" x14ac:dyDescent="0.25">
      <c r="B12" s="7" t="s">
        <v>109</v>
      </c>
      <c r="C12" s="70">
        <v>0.44500000000000001</v>
      </c>
    </row>
    <row r="13" spans="1:3" ht="15" customHeight="1" x14ac:dyDescent="0.25">
      <c r="B13" s="7" t="s">
        <v>110</v>
      </c>
      <c r="C13" s="70">
        <v>0.29799999999999999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0.8</v>
      </c>
    </row>
    <row r="17" spans="1:3" ht="15" customHeight="1" x14ac:dyDescent="0.25">
      <c r="B17" s="9" t="s">
        <v>95</v>
      </c>
      <c r="C17" s="71">
        <v>0.8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0.1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8.4099999999999994E-2</v>
      </c>
    </row>
    <row r="24" spans="1:3" ht="15" customHeight="1" x14ac:dyDescent="0.25">
      <c r="B24" s="20" t="s">
        <v>102</v>
      </c>
      <c r="C24" s="71">
        <v>0.46600000000000003</v>
      </c>
    </row>
    <row r="25" spans="1:3" ht="15" customHeight="1" x14ac:dyDescent="0.25">
      <c r="B25" s="20" t="s">
        <v>103</v>
      </c>
      <c r="C25" s="71">
        <v>0.34670000000000001</v>
      </c>
    </row>
    <row r="26" spans="1:3" ht="15" customHeight="1" x14ac:dyDescent="0.25">
      <c r="B26" s="20" t="s">
        <v>104</v>
      </c>
      <c r="C26" s="71">
        <v>0.1032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0.11700000000000001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24.7</v>
      </c>
    </row>
    <row r="38" spans="1:5" ht="15" customHeight="1" x14ac:dyDescent="0.25">
      <c r="B38" s="16" t="s">
        <v>91</v>
      </c>
      <c r="C38" s="75">
        <v>44.4</v>
      </c>
      <c r="D38" s="17"/>
      <c r="E38" s="18"/>
    </row>
    <row r="39" spans="1:5" ht="15" customHeight="1" x14ac:dyDescent="0.25">
      <c r="B39" s="16" t="s">
        <v>90</v>
      </c>
      <c r="C39" s="75">
        <v>57.1</v>
      </c>
      <c r="D39" s="17"/>
      <c r="E39" s="17"/>
    </row>
    <row r="40" spans="1:5" ht="15" customHeight="1" x14ac:dyDescent="0.25">
      <c r="B40" s="16" t="s">
        <v>171</v>
      </c>
      <c r="C40" s="75">
        <v>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2.2000000000000002</v>
      </c>
      <c r="D51" s="17"/>
    </row>
    <row r="52" spans="1:4" ht="15" customHeight="1" x14ac:dyDescent="0.25">
      <c r="B52" s="16" t="s">
        <v>125</v>
      </c>
      <c r="C52" s="76">
        <v>2.2000000000000002</v>
      </c>
    </row>
    <row r="53" spans="1:4" ht="15.75" customHeight="1" x14ac:dyDescent="0.25">
      <c r="B53" s="16" t="s">
        <v>126</v>
      </c>
      <c r="C53" s="76">
        <v>2.2000000000000002</v>
      </c>
    </row>
    <row r="54" spans="1:4" ht="15.75" customHeight="1" x14ac:dyDescent="0.25">
      <c r="B54" s="16" t="s">
        <v>127</v>
      </c>
      <c r="C54" s="76">
        <v>2.2000000000000002</v>
      </c>
    </row>
    <row r="55" spans="1:4" ht="15.75" customHeight="1" x14ac:dyDescent="0.25">
      <c r="B55" s="16" t="s">
        <v>128</v>
      </c>
      <c r="C55" s="76">
        <v>2.2000000000000002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f>306/1000</f>
        <v>0.30599999999999999</v>
      </c>
    </row>
    <row r="59" spans="1:4" ht="15.75" customHeight="1" x14ac:dyDescent="0.25">
      <c r="B59" s="16" t="s">
        <v>132</v>
      </c>
      <c r="C59" s="70">
        <v>5.1799999999999999E-2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5">
      <c r="A3" s="3" t="s">
        <v>65</v>
      </c>
      <c r="B3" s="26">
        <f>frac_mam_1month * 2.6</f>
        <v>0.30940000000000001</v>
      </c>
      <c r="C3" s="26">
        <f>frac_mam_1_5months * 2.6</f>
        <v>0.30940000000000001</v>
      </c>
      <c r="D3" s="26">
        <f>frac_mam_6_11months * 2.6</f>
        <v>0.37440000000000007</v>
      </c>
      <c r="E3" s="26">
        <f>frac_mam_12_23months * 2.6</f>
        <v>0.31709387755102042</v>
      </c>
      <c r="F3" s="26">
        <f>frac_mam_24_59months * 2.6</f>
        <v>0.18731973684210526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5.7306122448979584E-2</v>
      </c>
      <c r="F4" s="26">
        <f>frac_sam_24_59months * 2.6</f>
        <v>5.7080263157894731E-2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0.46</v>
      </c>
      <c r="I17" s="92">
        <f>frac_PW_health_facility</f>
        <v>0.46</v>
      </c>
      <c r="J17" s="92">
        <f>frac_PW_health_facility</f>
        <v>0.46</v>
      </c>
      <c r="K17" s="92">
        <f>frac_PW_health_facility</f>
        <v>0.46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C2" sqref="C2:F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89918.400000000009</v>
      </c>
      <c r="C2" s="78">
        <v>162337.89000000001</v>
      </c>
      <c r="D2" s="78">
        <v>266865.3</v>
      </c>
      <c r="E2" s="78">
        <v>215498.4</v>
      </c>
      <c r="F2" s="78">
        <v>159911.31</v>
      </c>
      <c r="G2" s="22">
        <f t="shared" ref="G2:G40" si="0">C2+D2+E2+F2</f>
        <v>804612.89999999991</v>
      </c>
      <c r="H2" s="22">
        <f t="shared" ref="H2:H40" si="1">(B2 + stillbirth*B2/(1000-stillbirth))/(1-abortion)</f>
        <v>103873.85201871429</v>
      </c>
      <c r="I2" s="22">
        <f>G2-H2</f>
        <v>700739.04798128561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90729.600000000006</v>
      </c>
      <c r="C3" s="78">
        <v>165006.27000000002</v>
      </c>
      <c r="D3" s="78">
        <v>273907.14</v>
      </c>
      <c r="E3" s="78">
        <v>219388.26</v>
      </c>
      <c r="F3" s="78">
        <v>164925.53999999998</v>
      </c>
      <c r="G3" s="22">
        <f t="shared" si="0"/>
        <v>823227.21</v>
      </c>
      <c r="H3" s="22">
        <f t="shared" si="1"/>
        <v>104810.95130826547</v>
      </c>
      <c r="I3" s="22">
        <f t="shared" ref="I3:I15" si="3">G3-H3</f>
        <v>718416.25869173452</v>
      </c>
    </row>
    <row r="4" spans="1:9" ht="15.75" customHeight="1" x14ac:dyDescent="0.25">
      <c r="A4" s="7">
        <f t="shared" si="2"/>
        <v>2019</v>
      </c>
      <c r="B4" s="77">
        <v>91540.800000000003</v>
      </c>
      <c r="C4" s="78">
        <v>167558.04</v>
      </c>
      <c r="D4" s="78">
        <v>281147.10000000003</v>
      </c>
      <c r="E4" s="78">
        <v>223231.31999999995</v>
      </c>
      <c r="F4" s="78">
        <v>170031.42</v>
      </c>
      <c r="G4" s="22">
        <f t="shared" si="0"/>
        <v>841967.88</v>
      </c>
      <c r="H4" s="22">
        <f t="shared" si="1"/>
        <v>105748.05059781668</v>
      </c>
      <c r="I4" s="22">
        <f t="shared" si="3"/>
        <v>736219.8294021833</v>
      </c>
    </row>
    <row r="5" spans="1:9" ht="15.75" customHeight="1" x14ac:dyDescent="0.25">
      <c r="A5" s="7">
        <f t="shared" si="2"/>
        <v>2020</v>
      </c>
      <c r="B5" s="77">
        <v>92352</v>
      </c>
      <c r="C5" s="78">
        <v>170122.29</v>
      </c>
      <c r="D5" s="78">
        <v>288393.3</v>
      </c>
      <c r="E5" s="78">
        <v>227135.61000000002</v>
      </c>
      <c r="F5" s="78">
        <v>175190.34</v>
      </c>
      <c r="G5" s="22">
        <f t="shared" si="0"/>
        <v>860841.53999999992</v>
      </c>
      <c r="H5" s="22">
        <f t="shared" si="1"/>
        <v>106685.14988736786</v>
      </c>
      <c r="I5" s="22">
        <f t="shared" si="3"/>
        <v>754156.39011263207</v>
      </c>
    </row>
    <row r="6" spans="1:9" ht="15.75" customHeight="1" x14ac:dyDescent="0.25">
      <c r="A6" s="7">
        <f t="shared" si="2"/>
        <v>2021</v>
      </c>
      <c r="B6" s="77">
        <v>93085.2</v>
      </c>
      <c r="C6" s="78">
        <v>172640.91</v>
      </c>
      <c r="D6" s="78">
        <v>295587.62999999995</v>
      </c>
      <c r="E6" s="78">
        <v>231021.96000000002</v>
      </c>
      <c r="F6" s="78">
        <v>180178.44</v>
      </c>
      <c r="G6" s="22">
        <f t="shared" si="0"/>
        <v>879428.94</v>
      </c>
      <c r="H6" s="22">
        <f t="shared" si="1"/>
        <v>107532.1434760007</v>
      </c>
      <c r="I6" s="22">
        <f t="shared" si="3"/>
        <v>771896.79652399919</v>
      </c>
    </row>
    <row r="7" spans="1:9" ht="15.75" customHeight="1" x14ac:dyDescent="0.25">
      <c r="A7" s="7">
        <f t="shared" si="2"/>
        <v>2022</v>
      </c>
      <c r="B7" s="77">
        <v>93818.400000000009</v>
      </c>
      <c r="C7" s="78">
        <v>175165.77000000002</v>
      </c>
      <c r="D7" s="78">
        <v>302804.58</v>
      </c>
      <c r="E7" s="78">
        <v>234973.83000000005</v>
      </c>
      <c r="F7" s="78">
        <v>185262.09</v>
      </c>
      <c r="G7" s="22">
        <f t="shared" si="0"/>
        <v>898206.27</v>
      </c>
      <c r="H7" s="22">
        <f t="shared" si="1"/>
        <v>108379.13706463353</v>
      </c>
      <c r="I7" s="22">
        <f t="shared" si="3"/>
        <v>789827.13293536648</v>
      </c>
    </row>
    <row r="8" spans="1:9" ht="15.75" customHeight="1" x14ac:dyDescent="0.25">
      <c r="A8" s="7">
        <f t="shared" si="2"/>
        <v>2023</v>
      </c>
      <c r="B8" s="77">
        <v>94551.6</v>
      </c>
      <c r="C8" s="78">
        <v>177618.09</v>
      </c>
      <c r="D8" s="78">
        <v>309902.19</v>
      </c>
      <c r="E8" s="78">
        <v>239162.04</v>
      </c>
      <c r="F8" s="78">
        <v>190326.24</v>
      </c>
      <c r="G8" s="22">
        <f t="shared" si="0"/>
        <v>917008.56</v>
      </c>
      <c r="H8" s="22">
        <f t="shared" si="1"/>
        <v>109226.13065326633</v>
      </c>
      <c r="I8" s="22">
        <f t="shared" si="3"/>
        <v>807782.42934673373</v>
      </c>
    </row>
    <row r="9" spans="1:9" ht="15.75" customHeight="1" x14ac:dyDescent="0.25">
      <c r="A9" s="7">
        <f t="shared" si="2"/>
        <v>2024</v>
      </c>
      <c r="B9" s="77">
        <v>95284.800000000003</v>
      </c>
      <c r="C9" s="78">
        <v>179870.34</v>
      </c>
      <c r="D9" s="78">
        <v>316694.43</v>
      </c>
      <c r="E9" s="78">
        <v>243839.7</v>
      </c>
      <c r="F9" s="78">
        <v>195210.21000000002</v>
      </c>
      <c r="G9" s="22">
        <f t="shared" si="0"/>
        <v>935614.67999999993</v>
      </c>
      <c r="H9" s="22">
        <f t="shared" si="1"/>
        <v>110073.12424189915</v>
      </c>
      <c r="I9" s="22">
        <f t="shared" si="3"/>
        <v>825541.55575810082</v>
      </c>
    </row>
    <row r="10" spans="1:9" ht="15.75" customHeight="1" x14ac:dyDescent="0.25">
      <c r="A10" s="7">
        <f t="shared" si="2"/>
        <v>2025</v>
      </c>
      <c r="B10" s="77">
        <v>96018</v>
      </c>
      <c r="C10" s="78">
        <v>181859.34</v>
      </c>
      <c r="D10" s="78">
        <v>323066.25</v>
      </c>
      <c r="E10" s="78">
        <v>249156.18000000005</v>
      </c>
      <c r="F10" s="78">
        <v>199821.96000000002</v>
      </c>
      <c r="G10" s="22">
        <f t="shared" si="0"/>
        <v>953903.73</v>
      </c>
      <c r="H10" s="22">
        <f t="shared" si="1"/>
        <v>110920.11783053198</v>
      </c>
      <c r="I10" s="22">
        <f t="shared" si="3"/>
        <v>842983.61216946796</v>
      </c>
    </row>
    <row r="11" spans="1:9" ht="15.75" customHeight="1" x14ac:dyDescent="0.25">
      <c r="A11" s="7">
        <f t="shared" si="2"/>
        <v>2026</v>
      </c>
      <c r="B11" s="77">
        <v>96642</v>
      </c>
      <c r="C11" s="78">
        <v>183663.09</v>
      </c>
      <c r="D11" s="78">
        <v>329061.72000000003</v>
      </c>
      <c r="E11" s="78">
        <v>255096.27000000002</v>
      </c>
      <c r="F11" s="78">
        <v>204025.38000000003</v>
      </c>
      <c r="G11" s="22">
        <f t="shared" si="0"/>
        <v>971846.46000000008</v>
      </c>
      <c r="H11" s="22">
        <f t="shared" si="1"/>
        <v>111640.96343787905</v>
      </c>
      <c r="I11" s="22">
        <f t="shared" si="3"/>
        <v>860205.49656212097</v>
      </c>
    </row>
    <row r="12" spans="1:9" ht="15.75" customHeight="1" x14ac:dyDescent="0.25">
      <c r="A12" s="7">
        <f t="shared" si="2"/>
        <v>2027</v>
      </c>
      <c r="B12" s="77">
        <v>97266</v>
      </c>
      <c r="C12" s="78">
        <v>185247.27000000002</v>
      </c>
      <c r="D12" s="78">
        <v>334610.64</v>
      </c>
      <c r="E12" s="78">
        <v>261680.64000000001</v>
      </c>
      <c r="F12" s="78">
        <v>208041.99000000002</v>
      </c>
      <c r="G12" s="22">
        <f t="shared" si="0"/>
        <v>989580.54</v>
      </c>
      <c r="H12" s="22">
        <f t="shared" si="1"/>
        <v>112361.80904522614</v>
      </c>
      <c r="I12" s="22">
        <f t="shared" si="3"/>
        <v>877218.73095477396</v>
      </c>
    </row>
    <row r="13" spans="1:9" ht="15.75" customHeight="1" x14ac:dyDescent="0.25">
      <c r="A13" s="7">
        <f t="shared" si="2"/>
        <v>2028</v>
      </c>
      <c r="B13" s="77">
        <v>97890</v>
      </c>
      <c r="C13" s="78">
        <v>186705.48</v>
      </c>
      <c r="D13" s="78">
        <v>339746.94</v>
      </c>
      <c r="E13" s="78">
        <v>268724.04000000004</v>
      </c>
      <c r="F13" s="78">
        <v>211931.07</v>
      </c>
      <c r="G13" s="22">
        <f t="shared" si="0"/>
        <v>1007107.53</v>
      </c>
      <c r="H13" s="22">
        <f t="shared" si="1"/>
        <v>113082.6546525732</v>
      </c>
      <c r="I13" s="22">
        <f t="shared" si="3"/>
        <v>894024.87534742686</v>
      </c>
    </row>
    <row r="14" spans="1:9" ht="15.75" customHeight="1" x14ac:dyDescent="0.25">
      <c r="A14" s="7">
        <f t="shared" si="2"/>
        <v>2029</v>
      </c>
      <c r="B14" s="77">
        <v>98514</v>
      </c>
      <c r="C14" s="78">
        <v>188195.67</v>
      </c>
      <c r="D14" s="78">
        <v>344565</v>
      </c>
      <c r="E14" s="78">
        <v>275944.5</v>
      </c>
      <c r="F14" s="78">
        <v>215800.26000000004</v>
      </c>
      <c r="G14" s="22">
        <f t="shared" si="0"/>
        <v>1024505.43</v>
      </c>
      <c r="H14" s="22">
        <f t="shared" si="1"/>
        <v>113803.50025992029</v>
      </c>
      <c r="I14" s="22">
        <f t="shared" si="3"/>
        <v>910701.9297400798</v>
      </c>
    </row>
    <row r="15" spans="1:9" ht="15.75" customHeight="1" x14ac:dyDescent="0.25">
      <c r="A15" s="7">
        <f t="shared" si="2"/>
        <v>2030</v>
      </c>
      <c r="B15" s="77">
        <v>99138</v>
      </c>
      <c r="C15" s="78">
        <v>189817.68</v>
      </c>
      <c r="D15" s="78">
        <v>349125.27</v>
      </c>
      <c r="E15" s="78">
        <v>283138.44000000006</v>
      </c>
      <c r="F15" s="78">
        <v>219734.58000000002</v>
      </c>
      <c r="G15" s="22">
        <f t="shared" si="0"/>
        <v>1041815.97</v>
      </c>
      <c r="H15" s="22">
        <f t="shared" si="1"/>
        <v>114524.34586726737</v>
      </c>
      <c r="I15" s="22">
        <f t="shared" si="3"/>
        <v>927291.62413273263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topLeftCell="A4" zoomScale="115" zoomScaleNormal="115" workbookViewId="0">
      <selection activeCell="C3" sqref="C3:C10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0.02</v>
      </c>
    </row>
    <row r="4" spans="1:8" ht="15.75" customHeight="1" x14ac:dyDescent="0.25">
      <c r="B4" s="24" t="s">
        <v>7</v>
      </c>
      <c r="C4" s="79">
        <v>0.49580000000000002</v>
      </c>
    </row>
    <row r="5" spans="1:8" ht="15.75" customHeight="1" x14ac:dyDescent="0.25">
      <c r="B5" s="24" t="s">
        <v>8</v>
      </c>
      <c r="C5" s="79">
        <v>6.1100000000000002E-2</v>
      </c>
    </row>
    <row r="6" spans="1:8" ht="15.75" customHeight="1" x14ac:dyDescent="0.25">
      <c r="B6" s="24" t="s">
        <v>10</v>
      </c>
      <c r="C6" s="79">
        <v>0.39700000000000002</v>
      </c>
    </row>
    <row r="7" spans="1:8" ht="15.75" customHeight="1" x14ac:dyDescent="0.25">
      <c r="B7" s="24" t="s">
        <v>13</v>
      </c>
      <c r="C7" s="79">
        <v>0.02</v>
      </c>
    </row>
    <row r="8" spans="1:8" ht="15.75" customHeight="1" x14ac:dyDescent="0.25">
      <c r="B8" s="24" t="s">
        <v>14</v>
      </c>
      <c r="C8" s="79">
        <v>0</v>
      </c>
    </row>
    <row r="9" spans="1:8" ht="15.75" customHeight="1" x14ac:dyDescent="0.25">
      <c r="B9" s="24" t="s">
        <v>27</v>
      </c>
      <c r="C9" s="79">
        <v>0</v>
      </c>
    </row>
    <row r="10" spans="1:8" ht="15.75" customHeight="1" x14ac:dyDescent="0.25">
      <c r="B10" s="24" t="s">
        <v>15</v>
      </c>
      <c r="C10" s="79">
        <v>6.1000000000000004E-3</v>
      </c>
    </row>
    <row r="11" spans="1:8" ht="15.75" customHeight="1" x14ac:dyDescent="0.25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5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5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5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5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5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5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5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5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1.89E-2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0.14729999999999999</v>
      </c>
    </row>
    <row r="33" spans="2:3" ht="15.75" customHeight="1" x14ac:dyDescent="0.25">
      <c r="B33" s="24" t="s">
        <v>45</v>
      </c>
      <c r="C33" s="79">
        <v>0.1241</v>
      </c>
    </row>
    <row r="34" spans="2:3" ht="15.75" customHeight="1" x14ac:dyDescent="0.25">
      <c r="B34" s="24" t="s">
        <v>46</v>
      </c>
      <c r="C34" s="79">
        <v>0.1744</v>
      </c>
    </row>
    <row r="35" spans="2:3" ht="15.75" customHeight="1" x14ac:dyDescent="0.25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0.10131219689876092</v>
      </c>
      <c r="D2" s="80">
        <v>0.10131219689876092</v>
      </c>
      <c r="E2" s="80">
        <v>0.17886433538230329</v>
      </c>
      <c r="F2" s="80">
        <v>0.17886433538230329</v>
      </c>
      <c r="G2" s="80">
        <v>9.4973190827644216E-2</v>
      </c>
    </row>
    <row r="3" spans="1:15" ht="15.75" customHeight="1" x14ac:dyDescent="0.25">
      <c r="A3" s="5"/>
      <c r="B3" s="11" t="s">
        <v>118</v>
      </c>
      <c r="C3" s="80">
        <v>0.2906878031012391</v>
      </c>
      <c r="D3" s="80">
        <v>0.2906878031012391</v>
      </c>
      <c r="E3" s="80">
        <v>0.3531356646176968</v>
      </c>
      <c r="F3" s="80">
        <v>0.35313566461769674</v>
      </c>
      <c r="G3" s="80">
        <v>0.28302680917235579</v>
      </c>
    </row>
    <row r="4" spans="1:15" ht="15.75" customHeight="1" x14ac:dyDescent="0.25">
      <c r="A4" s="5"/>
      <c r="B4" s="11" t="s">
        <v>116</v>
      </c>
      <c r="C4" s="81">
        <v>0.4851920529801324</v>
      </c>
      <c r="D4" s="81">
        <v>0.48359075907590759</v>
      </c>
      <c r="E4" s="81">
        <v>0.37347019867549663</v>
      </c>
      <c r="F4" s="81">
        <v>0.32861111111111108</v>
      </c>
      <c r="G4" s="81">
        <v>0.44287764741733965</v>
      </c>
    </row>
    <row r="5" spans="1:15" ht="15.75" customHeight="1" x14ac:dyDescent="0.25">
      <c r="A5" s="5"/>
      <c r="B5" s="11" t="s">
        <v>119</v>
      </c>
      <c r="C5" s="81">
        <v>0.12280794701986755</v>
      </c>
      <c r="D5" s="81">
        <v>0.1244092409240924</v>
      </c>
      <c r="E5" s="81">
        <v>9.4529801324503296E-2</v>
      </c>
      <c r="F5" s="81">
        <v>0.1393888888888889</v>
      </c>
      <c r="G5" s="81">
        <v>0.17912235258266038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0.57142392800438624</v>
      </c>
      <c r="D8" s="80">
        <v>0.57142392800438624</v>
      </c>
      <c r="E8" s="80">
        <v>0.52492535449122213</v>
      </c>
      <c r="F8" s="80">
        <v>0.52492535449122213</v>
      </c>
      <c r="G8" s="80">
        <v>0.6241955901533508</v>
      </c>
    </row>
    <row r="9" spans="1:15" ht="15.75" customHeight="1" x14ac:dyDescent="0.25">
      <c r="B9" s="7" t="s">
        <v>121</v>
      </c>
      <c r="C9" s="80">
        <v>0.30957607199561377</v>
      </c>
      <c r="D9" s="80">
        <v>0.30957607199561377</v>
      </c>
      <c r="E9" s="80">
        <v>0.33107464550877785</v>
      </c>
      <c r="F9" s="80">
        <v>0.33107464550877785</v>
      </c>
      <c r="G9" s="80">
        <v>0.28180440984664923</v>
      </c>
    </row>
    <row r="10" spans="1:15" ht="15.75" customHeight="1" x14ac:dyDescent="0.25">
      <c r="B10" s="7" t="s">
        <v>122</v>
      </c>
      <c r="C10" s="81">
        <v>0.11900000000000001</v>
      </c>
      <c r="D10" s="81">
        <v>0.11900000000000001</v>
      </c>
      <c r="E10" s="81">
        <v>0.14400000000000002</v>
      </c>
      <c r="F10" s="81">
        <v>0.12195918367346939</v>
      </c>
      <c r="G10" s="81">
        <v>7.2046052631578941E-2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2.2040816326530609E-2</v>
      </c>
      <c r="G11" s="81">
        <v>2.1953947368421049E-2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0.24299999999999999</v>
      </c>
      <c r="D14" s="82">
        <v>0.24299999999999999</v>
      </c>
      <c r="E14" s="82">
        <v>0.24299999999999999</v>
      </c>
      <c r="F14" s="82">
        <v>0.24299999999999999</v>
      </c>
      <c r="G14" s="82">
        <v>0.24299999999999999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0.122</v>
      </c>
      <c r="M14" s="83">
        <v>0.122</v>
      </c>
      <c r="N14" s="83">
        <v>0.122</v>
      </c>
      <c r="O14" s="83">
        <v>0.122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1.2587399999999999E-2</v>
      </c>
      <c r="D15" s="80">
        <f t="shared" si="0"/>
        <v>1.2587399999999999E-2</v>
      </c>
      <c r="E15" s="80">
        <f t="shared" si="0"/>
        <v>1.2587399999999999E-2</v>
      </c>
      <c r="F15" s="80">
        <f t="shared" si="0"/>
        <v>1.2587399999999999E-2</v>
      </c>
      <c r="G15" s="80">
        <f t="shared" si="0"/>
        <v>1.2587399999999999E-2</v>
      </c>
      <c r="H15" s="80">
        <f t="shared" si="0"/>
        <v>2.3206399999999999E-2</v>
      </c>
      <c r="I15" s="80">
        <f t="shared" si="0"/>
        <v>2.3206399999999999E-2</v>
      </c>
      <c r="J15" s="80">
        <f t="shared" si="0"/>
        <v>2.3206399999999999E-2</v>
      </c>
      <c r="K15" s="80">
        <f t="shared" si="0"/>
        <v>2.3206399999999999E-2</v>
      </c>
      <c r="L15" s="80">
        <f t="shared" si="0"/>
        <v>6.3195999999999999E-3</v>
      </c>
      <c r="M15" s="80">
        <f t="shared" si="0"/>
        <v>6.3195999999999999E-3</v>
      </c>
      <c r="N15" s="80">
        <f t="shared" si="0"/>
        <v>6.3195999999999999E-3</v>
      </c>
      <c r="O15" s="80">
        <f t="shared" si="0"/>
        <v>6.3195999999999999E-3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0.76649999999999996</v>
      </c>
      <c r="D2" s="81">
        <v>0.44664473684210526</v>
      </c>
      <c r="E2" s="81">
        <v>0.14899999999999999</v>
      </c>
      <c r="F2" s="81">
        <v>6.3E-2</v>
      </c>
      <c r="G2" s="81">
        <v>1.7999999999999999E-2</v>
      </c>
    </row>
    <row r="3" spans="1:7" x14ac:dyDescent="0.25">
      <c r="B3" s="43" t="s">
        <v>167</v>
      </c>
      <c r="C3" s="81">
        <v>2.8898514851485171E-2</v>
      </c>
      <c r="D3" s="81">
        <v>4.2406665027053626E-2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5">
      <c r="B4" s="43" t="s">
        <v>168</v>
      </c>
      <c r="C4" s="81">
        <v>0.16876732673267336</v>
      </c>
      <c r="D4" s="81">
        <v>0.46854193310378761</v>
      </c>
      <c r="E4" s="81">
        <v>0.71354080522306851</v>
      </c>
      <c r="F4" s="81">
        <v>0.68524732333479899</v>
      </c>
      <c r="G4" s="81">
        <v>0.40899999999999997</v>
      </c>
    </row>
    <row r="5" spans="1:7" x14ac:dyDescent="0.25">
      <c r="B5" s="43" t="s">
        <v>169</v>
      </c>
      <c r="C5" s="80">
        <v>3.5834158415841512E-2</v>
      </c>
      <c r="D5" s="80">
        <v>4.240666502705355E-2</v>
      </c>
      <c r="E5" s="80">
        <v>9.6459194776931545E-2</v>
      </c>
      <c r="F5" s="80">
        <v>0.21775267666520104</v>
      </c>
      <c r="G5" s="80">
        <v>0.56400000000000006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6" sqref="P6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0.57440000000000002</v>
      </c>
      <c r="D2" s="28"/>
      <c r="E2" s="28"/>
      <c r="F2" s="28"/>
      <c r="G2" s="28"/>
      <c r="H2" s="28"/>
      <c r="I2" s="28">
        <v>0.54</v>
      </c>
      <c r="J2" s="28"/>
      <c r="K2" s="28"/>
      <c r="L2" s="28"/>
      <c r="M2" s="28"/>
      <c r="N2" s="28"/>
      <c r="O2" s="28"/>
      <c r="P2" s="28">
        <v>0.52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0.11149999999999999</v>
      </c>
      <c r="D4" s="28"/>
      <c r="E4" s="28"/>
      <c r="F4" s="28"/>
      <c r="G4" s="28"/>
      <c r="H4" s="28"/>
      <c r="I4" s="28"/>
      <c r="J4" s="28"/>
      <c r="K4" s="28">
        <v>0.105</v>
      </c>
      <c r="L4" s="28"/>
      <c r="M4" s="28"/>
      <c r="N4" s="28"/>
      <c r="O4" s="28"/>
      <c r="P4" s="28">
        <v>9.9000000000000005E-2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1.006992E-2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2.3206399999999999E-2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1.9E-2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6.3195999999999999E-3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0.49995394736842103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0.54500000000000004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0.69467848396422216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0.72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5.4231666666666671E-2</v>
      </c>
      <c r="D13" s="28"/>
      <c r="E13" s="28"/>
      <c r="F13" s="28"/>
      <c r="G13" s="28"/>
      <c r="H13" s="28"/>
      <c r="I13" s="28"/>
      <c r="J13" s="28"/>
      <c r="K13" s="28">
        <v>5.1999999999999998E-2</v>
      </c>
      <c r="L13" s="28"/>
      <c r="M13" s="28"/>
      <c r="N13" s="28"/>
      <c r="O13" s="28"/>
      <c r="P13" s="28">
        <v>4.9000000000000002E-2</v>
      </c>
    </row>
    <row r="14" spans="1:16" x14ac:dyDescent="0.25">
      <c r="B14" s="16" t="s">
        <v>170</v>
      </c>
      <c r="C14" s="28">
        <f>maternal_mortality/1000</f>
        <v>5.0000000000000001E-3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opLeftCell="A7" workbookViewId="0">
      <selection activeCell="E5" sqref="E5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5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5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5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6" customHeight="1" x14ac:dyDescent="0.25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5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5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5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5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5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5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5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2019-05-01T02:10:00Z</dcterms:modified>
</cp:coreProperties>
</file>