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6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1" l="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D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E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F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G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K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B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D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G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K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B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<sst xmlns="http://schemas.openxmlformats.org/spreadsheetml/2006/main" count="698" uniqueCount="230">
  <si>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</si>
  <si>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</si>
  <si>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</si>
  <si>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</si>
  <si>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</si>
  <si>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</si>
  <si>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</si>
  <si>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</si>
  <si>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</si>
  <si>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</si>
  <si>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</si>
  <si>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</si>
  <si>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</si>
  <si>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</si>
  <si>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</si>
  <si>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</si>
  <si>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</si>
  <si>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</si>
  <si>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</si>
  <si>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</si>
  <si>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</si>
  <si>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</si>
  <si>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</si>
  <si>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</si>
  <si>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</si>
  <si>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</si>
  <si>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</si>
  <si>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</si>
  <si>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</si>
  <si>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</si>
  <si>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</si>
  <si>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</si>
  <si>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</si>
  <si>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</si>
  <si>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</si>
  <si>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</si>
  <si>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</si>
  <si>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</si>
  <si>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</si>
  <si>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</si>
  <si>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</si>
  <si>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</si>
  <si>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</si>
  <si>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</si>
  <si>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</si>
  <si>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</si>
  <si>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</si>
  <si>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</si>
  <si>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</si>
  <si>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</si>
  <si>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</si>
  <si>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</si>
  <si>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</si>
  <si>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</si>
  <si>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</si>
  <si>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</si>
  <si>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</si>
  <si>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</si>
  <si>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</si>
  <si>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</si>
  <si>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</si>
  <si>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</si>
  <si>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</si>
  <si>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</si>
  <si>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</si>
  <si>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</si>
  <si>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</si>
  <si>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</si>
  <si>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</si>
  <si>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</si>
  <si>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</si>
  <si>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</si>
  <si>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</si>
  <si>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</si>
  <si>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</si>
  <si>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</si>
  <si>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</si>
  <si>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</si>
  <si>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</si>
  <si>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</si>
  <si>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</si>
  <si>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</si>
  <si>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</si>
  <si>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</si>
  <si>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</si>
  <si>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</si>
  <si>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</si>
  <si>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</si>
  <si>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</si>
  <si>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</si>
  <si>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</si>
  <si>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</si>
  <si>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</si>
  <si>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</si>
  <si>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</si>
  <si>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</si>
  <si>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</si>
  <si>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</si>
  <si>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</si>
  <si>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</si>
  <si>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</si>
  <si>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</si>
  <si>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</si>
  <si>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</si>
  <si>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</si>
  <si>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</si>
  <si>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OR severe maternal anemia</t>
  </si>
  <si>
    <t>Population data</t>
  </si>
  <si>
    <t>Values</t>
  </si>
  <si>
    <t>Data field</t>
  </si>
  <si>
    <t>not anemic</t>
  </si>
  <si>
    <t>anemic</t>
  </si>
  <si>
    <t>OR stunting by intervention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</si>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</sst>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8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0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0" fontId="13" fillId="2" borderId="1" xfId="0" applyFont="1" applyFill="1" applyBorder="1" applyAlignment="1">
      <alignment horizontal="right"/>
    </xf>
    <xf numFmtId="164" fontId="13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8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13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3" fillId="2" borderId="0" xfId="0" applyFont="1" applyFill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2" borderId="0" xfId="0" applyNumberFormat="1" applyFont="1" applyFill="1" applyAlignment="1"/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3" fillId="0" borderId="0" xfId="0" applyFont="1" applyAlignment="1">
      <alignment horizontal="center" vertical="center"/>
    </xf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</cellXfs>
  <cellStyles count="60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topLeftCell="A8" workbookViewId="0">
      <selection activeCell="B40" sqref="B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107</v>
      </c>
      <c r="B1" s="10" t="s">
        <v>62</v>
      </c>
      <c r="C1" s="10" t="s">
        <v>108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2" t="s">
        <v>123</v>
      </c>
      <c r="C4" s="43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2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2" t="s">
        <v>73</v>
      </c>
      <c r="C8" s="19">
        <v>0.1</v>
      </c>
    </row>
    <row r="9" spans="1:3" ht="15.75" customHeight="1" x14ac:dyDescent="0.15">
      <c r="B9" s="4" t="s">
        <v>200</v>
      </c>
      <c r="C9" s="76">
        <v>0.5</v>
      </c>
    </row>
    <row r="10" spans="1:3" ht="15.75" customHeight="1" x14ac:dyDescent="0.15">
      <c r="B10" s="4" t="s">
        <v>201</v>
      </c>
      <c r="C10" s="76">
        <v>0.3</v>
      </c>
    </row>
    <row r="11" spans="1:3" ht="15.75" customHeight="1" x14ac:dyDescent="0.15">
      <c r="B11" s="4" t="s">
        <v>202</v>
      </c>
      <c r="C11" s="76">
        <v>0.1</v>
      </c>
    </row>
    <row r="12" spans="1:3" ht="13" x14ac:dyDescent="0.15">
      <c r="B12" t="s">
        <v>215</v>
      </c>
      <c r="C12" s="49">
        <v>0.9</v>
      </c>
    </row>
    <row r="13" spans="1:3" ht="13" x14ac:dyDescent="0.15">
      <c r="B13" t="s">
        <v>216</v>
      </c>
      <c r="C13" s="49">
        <v>0.4</v>
      </c>
    </row>
    <row r="14" spans="1:3" ht="13" x14ac:dyDescent="0.15">
      <c r="B14" s="4" t="s">
        <v>217</v>
      </c>
      <c r="C14" s="76">
        <v>0.2</v>
      </c>
    </row>
    <row r="15" spans="1:3" ht="13" x14ac:dyDescent="0.15"/>
    <row r="16" spans="1:3" ht="15.75" customHeight="1" x14ac:dyDescent="0.15">
      <c r="A16" s="10" t="s">
        <v>126</v>
      </c>
      <c r="B16" t="s">
        <v>211</v>
      </c>
      <c r="C16" s="19">
        <v>176</v>
      </c>
    </row>
    <row r="17" spans="1:3" ht="15.75" customHeight="1" x14ac:dyDescent="0.15">
      <c r="B17" t="s">
        <v>124</v>
      </c>
      <c r="C17" s="19">
        <v>0.13</v>
      </c>
    </row>
    <row r="18" spans="1:3" ht="15.75" customHeight="1" x14ac:dyDescent="0.15">
      <c r="B18" t="s">
        <v>125</v>
      </c>
      <c r="C18" s="19">
        <v>25.36</v>
      </c>
    </row>
    <row r="19" spans="1:3" ht="15.75" customHeight="1" x14ac:dyDescent="0.15">
      <c r="B19" t="s">
        <v>212</v>
      </c>
      <c r="C19" s="19">
        <v>25.4</v>
      </c>
    </row>
    <row r="20" spans="1:3" ht="15.75" customHeight="1" x14ac:dyDescent="0.15">
      <c r="B20" t="s">
        <v>213</v>
      </c>
      <c r="C20" s="19">
        <v>34.68</v>
      </c>
    </row>
    <row r="21" spans="1:3" ht="15.75" customHeight="1" x14ac:dyDescent="0.15">
      <c r="B21" t="s">
        <v>214</v>
      </c>
      <c r="C21" s="19">
        <v>39.32</v>
      </c>
    </row>
    <row r="23" spans="1:3" ht="15.75" customHeight="1" x14ac:dyDescent="0.15">
      <c r="B23" s="10"/>
      <c r="C23" s="1"/>
    </row>
    <row r="24" spans="1:3" ht="15.75" customHeight="1" x14ac:dyDescent="0.15">
      <c r="A24" s="10" t="s">
        <v>75</v>
      </c>
      <c r="B24" s="32" t="s">
        <v>77</v>
      </c>
      <c r="C24" s="36">
        <v>0.3</v>
      </c>
    </row>
    <row r="25" spans="1:3" ht="15.75" customHeight="1" x14ac:dyDescent="0.15">
      <c r="B25" s="32" t="s">
        <v>100</v>
      </c>
      <c r="C25" s="36">
        <v>0.8</v>
      </c>
    </row>
    <row r="26" spans="1:3" ht="15.75" customHeight="1" x14ac:dyDescent="0.15">
      <c r="B26" s="32" t="s">
        <v>101</v>
      </c>
      <c r="C26" s="36">
        <v>0.12</v>
      </c>
    </row>
    <row r="27" spans="1:3" ht="15.75" customHeight="1" x14ac:dyDescent="0.15">
      <c r="B27" s="32" t="s">
        <v>102</v>
      </c>
      <c r="C27" s="36">
        <v>0.05</v>
      </c>
    </row>
    <row r="28" spans="1:3" ht="15.75" customHeight="1" x14ac:dyDescent="0.15">
      <c r="B28" s="32" t="s">
        <v>76</v>
      </c>
      <c r="C28" s="36">
        <v>0.05</v>
      </c>
    </row>
    <row r="30" spans="1:3" ht="15.75" customHeight="1" x14ac:dyDescent="0.15">
      <c r="B30" s="32"/>
    </row>
    <row r="31" spans="1:3" ht="15.75" customHeight="1" x14ac:dyDescent="0.2">
      <c r="A31" s="10" t="s">
        <v>122</v>
      </c>
      <c r="B31" s="100" t="s">
        <v>128</v>
      </c>
      <c r="C31" s="41">
        <v>8634000</v>
      </c>
    </row>
    <row r="32" spans="1:3" ht="15" customHeight="1" x14ac:dyDescent="0.2">
      <c r="B32" s="100" t="s">
        <v>129</v>
      </c>
      <c r="C32" s="41">
        <v>13550000</v>
      </c>
    </row>
    <row r="33" spans="1:3" ht="15.75" customHeight="1" x14ac:dyDescent="0.2">
      <c r="B33" s="100" t="s">
        <v>130</v>
      </c>
      <c r="C33" s="41">
        <v>12394000</v>
      </c>
    </row>
    <row r="34" spans="1:3" ht="15.75" customHeight="1" x14ac:dyDescent="0.2">
      <c r="B34" s="100" t="s">
        <v>131</v>
      </c>
      <c r="C34" s="41">
        <v>9148000</v>
      </c>
    </row>
    <row r="35" spans="1:3" ht="15.75" customHeight="1" x14ac:dyDescent="0.2">
      <c r="B35" s="40"/>
      <c r="C35" s="42"/>
    </row>
    <row r="37" spans="1:3" ht="15.75" customHeight="1" x14ac:dyDescent="0.2">
      <c r="A37" s="10" t="s">
        <v>116</v>
      </c>
      <c r="B37" s="100" t="s">
        <v>132</v>
      </c>
      <c r="C37" s="35">
        <v>0.29978973218277538</v>
      </c>
    </row>
    <row r="38" spans="1:3" ht="15.75" customHeight="1" x14ac:dyDescent="0.2">
      <c r="B38" s="100" t="s">
        <v>133</v>
      </c>
      <c r="C38" s="35">
        <v>0.52556568434139284</v>
      </c>
    </row>
    <row r="39" spans="1:3" ht="15.75" customHeight="1" x14ac:dyDescent="0.2">
      <c r="B39" s="100" t="s">
        <v>134</v>
      </c>
      <c r="C39" s="35">
        <v>0.16210210664201097</v>
      </c>
    </row>
    <row r="40" spans="1:3" ht="15.75" customHeight="1" x14ac:dyDescent="0.2">
      <c r="B40" s="100" t="s">
        <v>135</v>
      </c>
      <c r="C40" s="35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topLeftCell="A16"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179</v>
      </c>
      <c r="B1" s="10" t="s">
        <v>182</v>
      </c>
      <c r="C1" s="10" t="s">
        <v>178</v>
      </c>
      <c r="D1" s="10" t="s">
        <v>6</v>
      </c>
      <c r="E1" s="10" t="s">
        <v>7</v>
      </c>
      <c r="F1" s="10" t="s">
        <v>8</v>
      </c>
      <c r="G1" s="10" t="s">
        <v>9</v>
      </c>
      <c r="H1" s="63" t="s">
        <v>10</v>
      </c>
    </row>
    <row r="2" spans="1:10" x14ac:dyDescent="0.15">
      <c r="A2" s="10" t="s">
        <v>180</v>
      </c>
      <c r="B2" s="97" t="s">
        <v>79</v>
      </c>
      <c r="C2" t="s">
        <v>176</v>
      </c>
      <c r="D2" s="62">
        <v>1.85</v>
      </c>
      <c r="E2" s="62">
        <v>1.2</v>
      </c>
      <c r="F2" s="62">
        <v>1.05</v>
      </c>
      <c r="G2" s="62">
        <v>1.01</v>
      </c>
      <c r="H2" s="64">
        <v>1</v>
      </c>
    </row>
    <row r="3" spans="1:10" x14ac:dyDescent="0.15">
      <c r="B3" s="97"/>
      <c r="C3" t="s">
        <v>177</v>
      </c>
      <c r="D3" s="62">
        <v>1.9</v>
      </c>
      <c r="E3" s="62">
        <v>1.25</v>
      </c>
      <c r="F3" s="62">
        <v>1.05</v>
      </c>
      <c r="G3" s="62">
        <v>1.01</v>
      </c>
      <c r="H3" s="64">
        <v>1</v>
      </c>
      <c r="J3" s="62"/>
    </row>
    <row r="4" spans="1:10" x14ac:dyDescent="0.15">
      <c r="B4" s="97"/>
      <c r="C4" t="s">
        <v>187</v>
      </c>
      <c r="D4" s="62">
        <f>D17^(1/2)</f>
        <v>1.0246950765959599</v>
      </c>
      <c r="E4" s="62">
        <f>E17^(1/3)</f>
        <v>1.0163963568148535</v>
      </c>
      <c r="F4" s="62">
        <f>F17^(1/4)</f>
        <v>1.0122722344290394</v>
      </c>
      <c r="G4" s="62">
        <f t="shared" ref="G4:H4" si="0">G17^(1/5)</f>
        <v>1.0098057976734853</v>
      </c>
      <c r="H4" s="62">
        <f t="shared" si="0"/>
        <v>1</v>
      </c>
      <c r="J4" s="62"/>
    </row>
    <row r="5" spans="1:10" x14ac:dyDescent="0.15">
      <c r="B5" s="97" t="s">
        <v>6</v>
      </c>
      <c r="C5" t="s">
        <v>176</v>
      </c>
      <c r="D5" s="62">
        <v>2.0299999999999998</v>
      </c>
      <c r="E5" s="62">
        <v>1</v>
      </c>
      <c r="F5" s="62">
        <v>1</v>
      </c>
      <c r="G5" s="62">
        <v>1</v>
      </c>
      <c r="H5" s="64">
        <v>1</v>
      </c>
    </row>
    <row r="6" spans="1:10" x14ac:dyDescent="0.15">
      <c r="B6" s="97"/>
      <c r="C6" t="s">
        <v>177</v>
      </c>
      <c r="D6" s="62">
        <v>2.17</v>
      </c>
      <c r="E6" s="62">
        <v>1</v>
      </c>
      <c r="F6" s="62">
        <v>1</v>
      </c>
      <c r="G6" s="62">
        <v>1</v>
      </c>
      <c r="H6" s="64">
        <v>1</v>
      </c>
    </row>
    <row r="7" spans="1:10" x14ac:dyDescent="0.15">
      <c r="B7" s="97"/>
      <c r="C7" t="s">
        <v>187</v>
      </c>
      <c r="D7" s="62">
        <f>D17^(1/2)</f>
        <v>1.0246950765959599</v>
      </c>
      <c r="E7" s="62">
        <f>E17^(1/3)</f>
        <v>1.0163963568148535</v>
      </c>
      <c r="F7" s="62">
        <f>F17^(1/4)</f>
        <v>1.0122722344290394</v>
      </c>
      <c r="G7" s="62">
        <f t="shared" ref="G7:H7" si="1">G17^(1/5)</f>
        <v>1.0098057976734853</v>
      </c>
      <c r="H7" s="62">
        <f t="shared" si="1"/>
        <v>1</v>
      </c>
    </row>
    <row r="8" spans="1:10" x14ac:dyDescent="0.15">
      <c r="B8" s="97" t="s">
        <v>7</v>
      </c>
      <c r="C8" t="s">
        <v>176</v>
      </c>
      <c r="D8" s="62">
        <v>1</v>
      </c>
      <c r="E8" s="62">
        <v>1.5</v>
      </c>
      <c r="F8" s="62">
        <v>1</v>
      </c>
      <c r="G8" s="62">
        <v>1</v>
      </c>
      <c r="H8" s="64">
        <v>1</v>
      </c>
    </row>
    <row r="9" spans="1:10" x14ac:dyDescent="0.15">
      <c r="B9" s="97"/>
      <c r="C9" t="s">
        <v>177</v>
      </c>
      <c r="D9" s="62">
        <v>1</v>
      </c>
      <c r="E9" s="62">
        <v>1.5</v>
      </c>
      <c r="F9" s="62">
        <v>1</v>
      </c>
      <c r="G9" s="62">
        <v>1</v>
      </c>
      <c r="H9" s="64">
        <v>1</v>
      </c>
    </row>
    <row r="10" spans="1:10" x14ac:dyDescent="0.15">
      <c r="B10" s="97"/>
      <c r="C10" t="s">
        <v>187</v>
      </c>
      <c r="D10" s="62">
        <v>1</v>
      </c>
      <c r="E10" s="62">
        <f>E17^(1/3)</f>
        <v>1.0163963568148535</v>
      </c>
      <c r="F10" s="62">
        <f>F17^(1/4)</f>
        <v>1.0122722344290394</v>
      </c>
      <c r="G10" s="62">
        <f t="shared" ref="G10:H10" si="2">G17^(1/5)</f>
        <v>1.0098057976734853</v>
      </c>
      <c r="H10" s="62">
        <f t="shared" si="2"/>
        <v>1</v>
      </c>
    </row>
    <row r="11" spans="1:10" x14ac:dyDescent="0.15">
      <c r="B11" s="97" t="s">
        <v>8</v>
      </c>
      <c r="C11" t="s">
        <v>176</v>
      </c>
      <c r="D11" s="62">
        <v>1</v>
      </c>
      <c r="E11" s="62">
        <v>1</v>
      </c>
      <c r="F11" s="62">
        <v>1.1499999999999999</v>
      </c>
      <c r="G11" s="62">
        <v>1</v>
      </c>
      <c r="H11" s="64">
        <v>1</v>
      </c>
    </row>
    <row r="12" spans="1:10" x14ac:dyDescent="0.15">
      <c r="B12" s="97"/>
      <c r="C12" t="s">
        <v>177</v>
      </c>
      <c r="D12" s="62">
        <v>1</v>
      </c>
      <c r="E12" s="62">
        <v>1</v>
      </c>
      <c r="F12" s="62">
        <v>1.1499999999999999</v>
      </c>
      <c r="G12" s="62">
        <v>1</v>
      </c>
      <c r="H12" s="64">
        <v>1</v>
      </c>
    </row>
    <row r="13" spans="1:10" x14ac:dyDescent="0.15">
      <c r="B13" s="97"/>
      <c r="C13" t="s">
        <v>187</v>
      </c>
      <c r="D13" s="62">
        <v>1</v>
      </c>
      <c r="E13" s="62">
        <v>1</v>
      </c>
      <c r="F13" s="62">
        <f>F17^(1/4)</f>
        <v>1.0122722344290394</v>
      </c>
      <c r="G13" s="62">
        <f t="shared" ref="G13:H13" si="3">G17^(1/5)</f>
        <v>1.0098057976734853</v>
      </c>
      <c r="H13" s="62">
        <f t="shared" si="3"/>
        <v>1</v>
      </c>
    </row>
    <row r="14" spans="1:10" x14ac:dyDescent="0.15">
      <c r="B14" s="97" t="s">
        <v>9</v>
      </c>
      <c r="C14" t="s">
        <v>176</v>
      </c>
      <c r="D14" s="62">
        <v>1</v>
      </c>
      <c r="E14" s="62">
        <v>1</v>
      </c>
      <c r="F14" s="62">
        <v>1</v>
      </c>
      <c r="G14" s="62">
        <v>1.1499999999999999</v>
      </c>
      <c r="H14" s="64">
        <v>1</v>
      </c>
    </row>
    <row r="15" spans="1:10" x14ac:dyDescent="0.15">
      <c r="B15" s="97"/>
      <c r="C15" t="s">
        <v>177</v>
      </c>
      <c r="D15" s="62">
        <v>1</v>
      </c>
      <c r="E15" s="62">
        <v>1</v>
      </c>
      <c r="F15" s="62">
        <v>1</v>
      </c>
      <c r="G15" s="62">
        <v>1.1000000000000001</v>
      </c>
      <c r="H15" s="64">
        <v>1</v>
      </c>
    </row>
    <row r="16" spans="1:10" x14ac:dyDescent="0.15">
      <c r="B16" s="97"/>
      <c r="C16" t="s">
        <v>187</v>
      </c>
      <c r="D16" s="62">
        <v>1</v>
      </c>
      <c r="E16" s="62">
        <v>1</v>
      </c>
      <c r="F16" s="62">
        <v>1</v>
      </c>
      <c r="G16" s="62">
        <f t="shared" ref="G16:H16" si="4">G17^(1/5)</f>
        <v>1.0098057976734853</v>
      </c>
      <c r="H16" s="62">
        <f t="shared" si="4"/>
        <v>1</v>
      </c>
    </row>
    <row r="17" spans="1:8" x14ac:dyDescent="0.15">
      <c r="B17" s="74" t="s">
        <v>105</v>
      </c>
      <c r="C17" t="s">
        <v>187</v>
      </c>
      <c r="D17" s="69">
        <v>1.05</v>
      </c>
      <c r="E17" s="69">
        <v>1.05</v>
      </c>
      <c r="F17" s="69">
        <v>1.05</v>
      </c>
      <c r="G17" s="69">
        <v>1.05</v>
      </c>
      <c r="H17" s="69">
        <v>1</v>
      </c>
    </row>
    <row r="18" spans="1:8" x14ac:dyDescent="0.15">
      <c r="D18" s="64"/>
      <c r="E18" s="64"/>
      <c r="F18" s="64"/>
      <c r="G18" s="64"/>
      <c r="H18" s="64"/>
    </row>
    <row r="19" spans="1:8" x14ac:dyDescent="0.15">
      <c r="A19" s="66" t="s">
        <v>181</v>
      </c>
      <c r="B19" s="97" t="s">
        <v>79</v>
      </c>
      <c r="C19" t="s">
        <v>176</v>
      </c>
      <c r="D19" s="62">
        <v>1</v>
      </c>
      <c r="E19" s="62">
        <v>1</v>
      </c>
      <c r="F19" s="62">
        <v>1.05</v>
      </c>
      <c r="G19" s="62">
        <v>1.05</v>
      </c>
      <c r="H19" s="62">
        <v>1</v>
      </c>
    </row>
    <row r="20" spans="1:8" x14ac:dyDescent="0.15">
      <c r="B20" s="97"/>
      <c r="C20" t="s">
        <v>177</v>
      </c>
      <c r="D20" s="62">
        <v>1</v>
      </c>
      <c r="E20" s="62">
        <v>1</v>
      </c>
      <c r="F20" s="62">
        <v>1.05</v>
      </c>
      <c r="G20" s="62">
        <v>1.05</v>
      </c>
      <c r="H20" s="62">
        <v>1</v>
      </c>
    </row>
    <row r="21" spans="1:8" x14ac:dyDescent="0.15">
      <c r="B21" s="97"/>
      <c r="C21" t="s">
        <v>187</v>
      </c>
      <c r="D21" s="62">
        <f>D34^(1/5)</f>
        <v>1.0098057976734853</v>
      </c>
      <c r="E21" s="62">
        <f t="shared" ref="E21:H21" si="5">E34^(1/5)</f>
        <v>1.0098057976734853</v>
      </c>
      <c r="F21" s="62">
        <f t="shared" si="5"/>
        <v>1.0098057976734853</v>
      </c>
      <c r="G21" s="62">
        <f t="shared" si="5"/>
        <v>1.0098057976734853</v>
      </c>
      <c r="H21" s="62">
        <f t="shared" si="5"/>
        <v>1</v>
      </c>
    </row>
    <row r="22" spans="1:8" x14ac:dyDescent="0.15">
      <c r="B22" s="97" t="s">
        <v>6</v>
      </c>
      <c r="C22" t="s">
        <v>176</v>
      </c>
      <c r="D22" s="62">
        <v>1</v>
      </c>
      <c r="E22" s="62">
        <v>1</v>
      </c>
      <c r="F22" s="62">
        <v>1.05</v>
      </c>
      <c r="G22" s="62">
        <v>1.05</v>
      </c>
      <c r="H22" s="62">
        <v>1</v>
      </c>
    </row>
    <row r="23" spans="1:8" x14ac:dyDescent="0.15">
      <c r="B23" s="97"/>
      <c r="C23" t="s">
        <v>177</v>
      </c>
      <c r="D23" s="62">
        <v>1</v>
      </c>
      <c r="E23" s="62">
        <v>1</v>
      </c>
      <c r="F23" s="62">
        <v>1.05</v>
      </c>
      <c r="G23" s="62">
        <v>1.05</v>
      </c>
      <c r="H23" s="62">
        <v>1</v>
      </c>
    </row>
    <row r="24" spans="1:8" x14ac:dyDescent="0.15">
      <c r="B24" s="97"/>
      <c r="C24" t="s">
        <v>187</v>
      </c>
      <c r="D24" s="62">
        <f>D34^(1/5)</f>
        <v>1.0098057976734853</v>
      </c>
      <c r="E24" s="62">
        <f t="shared" ref="E24:H24" si="6">E34^(1/5)</f>
        <v>1.0098057976734853</v>
      </c>
      <c r="F24" s="62">
        <f t="shared" si="6"/>
        <v>1.0098057976734853</v>
      </c>
      <c r="G24" s="62">
        <f t="shared" si="6"/>
        <v>1.0098057976734853</v>
      </c>
      <c r="H24" s="62">
        <f t="shared" si="6"/>
        <v>1</v>
      </c>
    </row>
    <row r="25" spans="1:8" x14ac:dyDescent="0.15">
      <c r="B25" s="97" t="s">
        <v>7</v>
      </c>
      <c r="C25" t="s">
        <v>176</v>
      </c>
      <c r="D25" s="62">
        <v>1</v>
      </c>
      <c r="E25" s="62">
        <v>1</v>
      </c>
      <c r="F25" s="62">
        <v>2.5</v>
      </c>
      <c r="G25" s="62">
        <v>2.5</v>
      </c>
      <c r="H25" s="62">
        <v>1</v>
      </c>
    </row>
    <row r="26" spans="1:8" x14ac:dyDescent="0.15">
      <c r="B26" s="97"/>
      <c r="C26" t="s">
        <v>177</v>
      </c>
      <c r="D26" s="62">
        <v>1</v>
      </c>
      <c r="E26" s="62">
        <v>1</v>
      </c>
      <c r="F26" s="62">
        <v>2.4</v>
      </c>
      <c r="G26" s="62">
        <v>2.4</v>
      </c>
      <c r="H26" s="62">
        <v>1</v>
      </c>
    </row>
    <row r="27" spans="1:8" x14ac:dyDescent="0.15">
      <c r="B27" s="97"/>
      <c r="C27" t="s">
        <v>187</v>
      </c>
      <c r="D27" s="62">
        <f>D34^(1/5)</f>
        <v>1.0098057976734853</v>
      </c>
      <c r="E27" s="62">
        <f t="shared" ref="E27:H27" si="7">E34^(1/5)</f>
        <v>1.0098057976734853</v>
      </c>
      <c r="F27" s="62">
        <f t="shared" si="7"/>
        <v>1.0098057976734853</v>
      </c>
      <c r="G27" s="62">
        <f t="shared" si="7"/>
        <v>1.0098057976734853</v>
      </c>
      <c r="H27" s="62">
        <f t="shared" si="7"/>
        <v>1</v>
      </c>
    </row>
    <row r="28" spans="1:8" x14ac:dyDescent="0.15">
      <c r="B28" s="97" t="s">
        <v>8</v>
      </c>
      <c r="C28" t="s">
        <v>176</v>
      </c>
      <c r="D28" s="62">
        <v>1</v>
      </c>
      <c r="E28" s="62">
        <v>1</v>
      </c>
      <c r="F28" s="62">
        <v>2</v>
      </c>
      <c r="G28" s="62">
        <v>2</v>
      </c>
      <c r="H28" s="62">
        <v>1</v>
      </c>
    </row>
    <row r="29" spans="1:8" x14ac:dyDescent="0.15">
      <c r="B29" s="97"/>
      <c r="C29" t="s">
        <v>177</v>
      </c>
      <c r="D29" s="62">
        <v>1</v>
      </c>
      <c r="E29" s="62">
        <v>1</v>
      </c>
      <c r="F29" s="62">
        <v>1.9</v>
      </c>
      <c r="G29" s="62">
        <v>1.9</v>
      </c>
      <c r="H29" s="62">
        <v>1</v>
      </c>
    </row>
    <row r="30" spans="1:8" x14ac:dyDescent="0.15">
      <c r="B30" s="97"/>
      <c r="C30" t="s">
        <v>187</v>
      </c>
      <c r="D30" s="62">
        <f>D34^(1/5)</f>
        <v>1.0098057976734853</v>
      </c>
      <c r="E30" s="62">
        <f t="shared" ref="E30:H30" si="8">E34^(1/5)</f>
        <v>1.0098057976734853</v>
      </c>
      <c r="F30" s="62">
        <f t="shared" si="8"/>
        <v>1.0098057976734853</v>
      </c>
      <c r="G30" s="62">
        <f t="shared" si="8"/>
        <v>1.0098057976734853</v>
      </c>
      <c r="H30" s="62">
        <f t="shared" si="8"/>
        <v>1</v>
      </c>
    </row>
    <row r="31" spans="1:8" x14ac:dyDescent="0.15">
      <c r="B31" s="97" t="s">
        <v>9</v>
      </c>
      <c r="C31" t="s">
        <v>176</v>
      </c>
      <c r="D31" s="62">
        <v>1</v>
      </c>
      <c r="E31" s="62">
        <v>1</v>
      </c>
      <c r="F31" s="62">
        <v>1</v>
      </c>
      <c r="G31" s="62">
        <v>2</v>
      </c>
      <c r="H31" s="62">
        <v>1</v>
      </c>
    </row>
    <row r="32" spans="1:8" x14ac:dyDescent="0.15">
      <c r="B32" s="97"/>
      <c r="C32" t="s">
        <v>177</v>
      </c>
      <c r="D32" s="62">
        <v>1</v>
      </c>
      <c r="E32" s="62">
        <v>1</v>
      </c>
      <c r="F32" s="62">
        <v>1</v>
      </c>
      <c r="G32" s="62">
        <v>1.9</v>
      </c>
      <c r="H32" s="62">
        <v>1</v>
      </c>
    </row>
    <row r="33" spans="1:8" x14ac:dyDescent="0.15">
      <c r="B33" s="97"/>
      <c r="C33" t="s">
        <v>187</v>
      </c>
      <c r="D33" s="62">
        <f>D34^(1/5)</f>
        <v>1.0098057976734853</v>
      </c>
      <c r="E33" s="62">
        <f t="shared" ref="E33:H33" si="9">E34^(1/5)</f>
        <v>1.0098057976734853</v>
      </c>
      <c r="F33" s="62">
        <f t="shared" si="9"/>
        <v>1.0098057976734853</v>
      </c>
      <c r="G33" s="62">
        <f t="shared" si="9"/>
        <v>1.0098057976734853</v>
      </c>
      <c r="H33" s="62">
        <f t="shared" si="9"/>
        <v>1</v>
      </c>
    </row>
    <row r="34" spans="1:8" x14ac:dyDescent="0.15">
      <c r="B34" s="68" t="s">
        <v>105</v>
      </c>
      <c r="C34" t="s">
        <v>187</v>
      </c>
      <c r="D34" s="69">
        <v>1.05</v>
      </c>
      <c r="E34" s="69">
        <v>1.05</v>
      </c>
      <c r="F34" s="69">
        <v>1.05</v>
      </c>
      <c r="G34" s="69">
        <v>1.05</v>
      </c>
      <c r="H34" s="69">
        <v>1</v>
      </c>
    </row>
    <row r="36" spans="1:8" x14ac:dyDescent="0.15">
      <c r="A36" s="10" t="s">
        <v>210</v>
      </c>
      <c r="B36" s="97" t="s">
        <v>79</v>
      </c>
      <c r="C36" t="s">
        <v>176</v>
      </c>
      <c r="D36" s="62">
        <v>1</v>
      </c>
      <c r="E36" s="62">
        <v>1</v>
      </c>
      <c r="F36" s="62">
        <v>0.98</v>
      </c>
      <c r="G36" s="62">
        <v>0.98</v>
      </c>
      <c r="H36" s="62">
        <v>1</v>
      </c>
    </row>
    <row r="37" spans="1:8" x14ac:dyDescent="0.15">
      <c r="B37" s="97"/>
      <c r="C37" t="s">
        <v>177</v>
      </c>
      <c r="D37" s="62">
        <v>1</v>
      </c>
      <c r="E37" s="62">
        <v>1</v>
      </c>
      <c r="F37" s="62">
        <v>0.98</v>
      </c>
      <c r="G37" s="62">
        <v>0.98</v>
      </c>
      <c r="H37" s="62">
        <v>1</v>
      </c>
    </row>
    <row r="38" spans="1:8" x14ac:dyDescent="0.15">
      <c r="B38" s="97"/>
      <c r="C38" t="s">
        <v>187</v>
      </c>
      <c r="D38" s="62">
        <v>1</v>
      </c>
      <c r="E38" s="62">
        <v>1</v>
      </c>
      <c r="F38" s="62">
        <v>0.99</v>
      </c>
      <c r="G38" s="62">
        <v>0.99</v>
      </c>
      <c r="H38" s="62">
        <v>1</v>
      </c>
    </row>
    <row r="39" spans="1:8" x14ac:dyDescent="0.15">
      <c r="B39" s="97" t="s">
        <v>6</v>
      </c>
      <c r="C39" t="s">
        <v>176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</row>
    <row r="40" spans="1:8" x14ac:dyDescent="0.15">
      <c r="B40" s="97"/>
      <c r="C40" t="s">
        <v>177</v>
      </c>
      <c r="D40" s="62">
        <v>1</v>
      </c>
      <c r="E40" s="62">
        <v>1</v>
      </c>
      <c r="F40" s="62">
        <v>1</v>
      </c>
      <c r="G40" s="62">
        <v>1</v>
      </c>
      <c r="H40" s="62">
        <v>1</v>
      </c>
    </row>
    <row r="41" spans="1:8" x14ac:dyDescent="0.15">
      <c r="B41" s="97"/>
      <c r="C41" t="s">
        <v>187</v>
      </c>
      <c r="D41" s="62">
        <v>1</v>
      </c>
      <c r="E41" s="62">
        <v>1</v>
      </c>
      <c r="F41" s="62">
        <v>0.99</v>
      </c>
      <c r="G41" s="62">
        <v>0.99</v>
      </c>
      <c r="H41" s="62">
        <v>1</v>
      </c>
    </row>
    <row r="42" spans="1:8" x14ac:dyDescent="0.15">
      <c r="B42" s="97" t="s">
        <v>7</v>
      </c>
      <c r="C42" t="s">
        <v>176</v>
      </c>
      <c r="D42" s="62">
        <v>1</v>
      </c>
      <c r="E42" s="62">
        <v>1</v>
      </c>
      <c r="F42" s="62">
        <v>1</v>
      </c>
      <c r="G42" s="62">
        <v>1</v>
      </c>
      <c r="H42" s="62">
        <v>1</v>
      </c>
    </row>
    <row r="43" spans="1:8" x14ac:dyDescent="0.15">
      <c r="B43" s="97"/>
      <c r="C43" t="s">
        <v>177</v>
      </c>
      <c r="D43" s="62">
        <v>1</v>
      </c>
      <c r="E43" s="62">
        <v>1</v>
      </c>
      <c r="F43" s="62">
        <v>1</v>
      </c>
      <c r="G43" s="62">
        <v>1</v>
      </c>
      <c r="H43" s="62">
        <v>1</v>
      </c>
    </row>
    <row r="44" spans="1:8" x14ac:dyDescent="0.15">
      <c r="B44" s="97"/>
      <c r="C44" t="s">
        <v>187</v>
      </c>
      <c r="D44" s="62">
        <v>1</v>
      </c>
      <c r="E44" s="62">
        <v>1</v>
      </c>
      <c r="F44" s="62">
        <v>0.99</v>
      </c>
      <c r="G44" s="62">
        <v>0.99</v>
      </c>
      <c r="H44" s="62">
        <v>1</v>
      </c>
    </row>
    <row r="45" spans="1:8" x14ac:dyDescent="0.15">
      <c r="B45" s="97" t="s">
        <v>8</v>
      </c>
      <c r="C45" t="s">
        <v>176</v>
      </c>
      <c r="D45" s="62">
        <v>1</v>
      </c>
      <c r="E45" s="62">
        <v>1</v>
      </c>
      <c r="F45" s="62">
        <v>0.78</v>
      </c>
      <c r="G45" s="62">
        <v>1</v>
      </c>
      <c r="H45" s="62">
        <v>1</v>
      </c>
    </row>
    <row r="46" spans="1:8" x14ac:dyDescent="0.15">
      <c r="B46" s="97"/>
      <c r="C46" t="s">
        <v>177</v>
      </c>
      <c r="D46" s="62">
        <v>1</v>
      </c>
      <c r="E46" s="62">
        <v>1</v>
      </c>
      <c r="F46" s="62">
        <v>0.78</v>
      </c>
      <c r="G46" s="62">
        <v>1</v>
      </c>
      <c r="H46" s="62">
        <v>1</v>
      </c>
    </row>
    <row r="47" spans="1:8" x14ac:dyDescent="0.15">
      <c r="B47" s="97"/>
      <c r="C47" t="s">
        <v>187</v>
      </c>
      <c r="D47" s="62">
        <v>1</v>
      </c>
      <c r="E47" s="62">
        <v>1</v>
      </c>
      <c r="F47" s="62">
        <v>0.99</v>
      </c>
      <c r="G47" s="62">
        <v>0.99</v>
      </c>
      <c r="H47" s="62">
        <v>1</v>
      </c>
    </row>
    <row r="48" spans="1:8" x14ac:dyDescent="0.15">
      <c r="B48" s="97" t="s">
        <v>9</v>
      </c>
      <c r="C48" t="s">
        <v>176</v>
      </c>
      <c r="D48" s="62">
        <v>1</v>
      </c>
      <c r="E48" s="62">
        <v>1</v>
      </c>
      <c r="F48" s="62">
        <v>1</v>
      </c>
      <c r="G48" s="62">
        <v>0.78</v>
      </c>
      <c r="H48" s="62">
        <v>1</v>
      </c>
    </row>
    <row r="49" spans="2:8" x14ac:dyDescent="0.15">
      <c r="B49" s="97"/>
      <c r="C49" t="s">
        <v>177</v>
      </c>
      <c r="D49" s="62">
        <v>1</v>
      </c>
      <c r="E49" s="62">
        <v>1</v>
      </c>
      <c r="F49" s="62">
        <v>1</v>
      </c>
      <c r="G49" s="62">
        <v>0.78</v>
      </c>
      <c r="H49" s="62">
        <v>1</v>
      </c>
    </row>
    <row r="50" spans="2:8" x14ac:dyDescent="0.15">
      <c r="B50" s="97"/>
      <c r="C50" t="s">
        <v>187</v>
      </c>
      <c r="D50" s="62">
        <v>1</v>
      </c>
      <c r="E50" s="62">
        <v>1</v>
      </c>
      <c r="F50" s="62">
        <v>1</v>
      </c>
      <c r="G50" s="62">
        <v>0.99</v>
      </c>
      <c r="H50" s="62">
        <v>1</v>
      </c>
    </row>
    <row r="51" spans="2:8" x14ac:dyDescent="0.15">
      <c r="B51" s="79" t="s">
        <v>105</v>
      </c>
      <c r="C51" t="s">
        <v>187</v>
      </c>
      <c r="D51" s="86">
        <v>1</v>
      </c>
      <c r="E51" s="86">
        <v>1</v>
      </c>
      <c r="F51" s="86">
        <v>0.95</v>
      </c>
      <c r="G51" s="86">
        <v>0.95</v>
      </c>
      <c r="H51" s="8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183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87" t="s">
        <v>184</v>
      </c>
      <c r="B2" s="88" t="s">
        <v>79</v>
      </c>
      <c r="C2" s="88"/>
      <c r="D2" s="88"/>
      <c r="E2" s="89"/>
    </row>
    <row r="3" spans="1:5" x14ac:dyDescent="0.15">
      <c r="A3" s="90"/>
      <c r="B3" s="91" t="s">
        <v>6</v>
      </c>
      <c r="C3" s="91"/>
      <c r="D3" s="91"/>
      <c r="E3" s="92"/>
    </row>
    <row r="4" spans="1:5" x14ac:dyDescent="0.15">
      <c r="A4" s="90"/>
      <c r="B4" s="91" t="s">
        <v>7</v>
      </c>
      <c r="C4" s="91"/>
      <c r="D4" s="91"/>
      <c r="E4" s="92"/>
    </row>
    <row r="5" spans="1:5" x14ac:dyDescent="0.15">
      <c r="A5" s="90"/>
      <c r="B5" s="91" t="s">
        <v>8</v>
      </c>
      <c r="C5" s="91" t="s">
        <v>188</v>
      </c>
      <c r="D5" s="91" t="s">
        <v>188</v>
      </c>
      <c r="E5" s="92"/>
    </row>
    <row r="6" spans="1:5" x14ac:dyDescent="0.15">
      <c r="A6" s="90"/>
      <c r="B6" s="91" t="s">
        <v>9</v>
      </c>
      <c r="C6" s="91"/>
      <c r="D6" s="91"/>
      <c r="E6" s="92"/>
    </row>
    <row r="7" spans="1:5" x14ac:dyDescent="0.15">
      <c r="A7" s="93"/>
      <c r="B7" s="94" t="s">
        <v>105</v>
      </c>
      <c r="C7" s="95"/>
      <c r="D7" s="95"/>
      <c r="E7" s="96"/>
    </row>
    <row r="9" spans="1:5" x14ac:dyDescent="0.15">
      <c r="A9" s="87" t="s">
        <v>185</v>
      </c>
      <c r="B9" s="88" t="s">
        <v>79</v>
      </c>
      <c r="C9" s="88"/>
      <c r="D9" s="88"/>
      <c r="E9" s="89"/>
    </row>
    <row r="10" spans="1:5" x14ac:dyDescent="0.15">
      <c r="A10" s="90"/>
      <c r="B10" s="91" t="s">
        <v>6</v>
      </c>
      <c r="C10" s="91"/>
      <c r="D10" s="91"/>
      <c r="E10" s="92"/>
    </row>
    <row r="11" spans="1:5" x14ac:dyDescent="0.15">
      <c r="A11" s="90"/>
      <c r="B11" s="91" t="s">
        <v>7</v>
      </c>
      <c r="C11" s="91"/>
      <c r="D11" s="91"/>
      <c r="E11" s="92"/>
    </row>
    <row r="12" spans="1:5" x14ac:dyDescent="0.15">
      <c r="A12" s="90"/>
      <c r="B12" s="91" t="s">
        <v>8</v>
      </c>
      <c r="C12" s="91"/>
      <c r="D12" s="91"/>
      <c r="E12" s="92"/>
    </row>
    <row r="13" spans="1:5" x14ac:dyDescent="0.15">
      <c r="A13" s="90"/>
      <c r="B13" s="91" t="s">
        <v>9</v>
      </c>
      <c r="C13" s="91" t="s">
        <v>188</v>
      </c>
      <c r="D13" s="91" t="s">
        <v>188</v>
      </c>
      <c r="E13" s="92"/>
    </row>
    <row r="14" spans="1:5" x14ac:dyDescent="0.15">
      <c r="A14" s="93"/>
      <c r="B14" s="94" t="s">
        <v>105</v>
      </c>
      <c r="C14" s="95"/>
      <c r="D14" s="95"/>
      <c r="E14" s="96"/>
    </row>
    <row r="16" spans="1:5" x14ac:dyDescent="0.15">
      <c r="A16" s="87" t="s">
        <v>186</v>
      </c>
      <c r="B16" s="88" t="s">
        <v>79</v>
      </c>
      <c r="C16" s="88" t="s">
        <v>188</v>
      </c>
      <c r="D16" s="88" t="s">
        <v>188</v>
      </c>
      <c r="E16" s="89"/>
    </row>
    <row r="17" spans="1:5" x14ac:dyDescent="0.15">
      <c r="A17" s="90"/>
      <c r="B17" s="91" t="s">
        <v>6</v>
      </c>
      <c r="C17" s="91" t="s">
        <v>188</v>
      </c>
      <c r="D17" s="91" t="s">
        <v>188</v>
      </c>
      <c r="E17" s="92"/>
    </row>
    <row r="18" spans="1:5" x14ac:dyDescent="0.15">
      <c r="A18" s="90"/>
      <c r="B18" s="91" t="s">
        <v>7</v>
      </c>
      <c r="C18" s="91"/>
      <c r="D18" s="91"/>
      <c r="E18" s="92"/>
    </row>
    <row r="19" spans="1:5" x14ac:dyDescent="0.15">
      <c r="A19" s="90"/>
      <c r="B19" s="91" t="s">
        <v>8</v>
      </c>
      <c r="C19" s="91"/>
      <c r="D19" s="91"/>
      <c r="E19" s="92"/>
    </row>
    <row r="20" spans="1:5" x14ac:dyDescent="0.15">
      <c r="A20" s="90"/>
      <c r="B20" s="91" t="s">
        <v>9</v>
      </c>
      <c r="C20" s="91"/>
      <c r="D20" s="91"/>
      <c r="E20" s="92"/>
    </row>
    <row r="21" spans="1:5" x14ac:dyDescent="0.15">
      <c r="A21" s="93"/>
      <c r="B21" s="94" t="s">
        <v>105</v>
      </c>
      <c r="C21" s="95"/>
      <c r="D21" s="95"/>
      <c r="E21" s="9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204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10" t="s">
        <v>205</v>
      </c>
      <c r="B2" t="s">
        <v>79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206</v>
      </c>
      <c r="B8" t="s">
        <v>79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220</v>
      </c>
      <c r="B1" s="10" t="s">
        <v>221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82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128</v>
      </c>
      <c r="M1" s="10" t="s">
        <v>129</v>
      </c>
      <c r="N1" s="10" t="s">
        <v>130</v>
      </c>
      <c r="O1" s="10" t="s">
        <v>131</v>
      </c>
    </row>
    <row r="2" spans="1:15" ht="15.75" customHeight="1" x14ac:dyDescent="0.15">
      <c r="A2" s="10" t="s">
        <v>78</v>
      </c>
      <c r="B2" s="65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5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144</v>
      </c>
      <c r="C6" s="3">
        <v>0</v>
      </c>
      <c r="D6" s="3">
        <v>0</v>
      </c>
      <c r="E6" s="29">
        <f>'Baseline year demographics'!$C$7</f>
        <v>0.36</v>
      </c>
      <c r="F6" s="29">
        <f>'Baseline year demographics'!$C$7</f>
        <v>0.36</v>
      </c>
      <c r="G6" s="29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81</v>
      </c>
      <c r="C7" s="3">
        <v>0</v>
      </c>
      <c r="D7" s="3">
        <v>0</v>
      </c>
      <c r="E7" s="29">
        <f>'Baseline year demographics'!$C$7*(1-'Baseline year demographics'!C8)</f>
        <v>0.32400000000000001</v>
      </c>
      <c r="F7" s="29">
        <f>'Baseline year demographics'!$C$7*(1-'Baseline year demographics'!C8)</f>
        <v>0.32400000000000001</v>
      </c>
      <c r="G7" s="29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155</v>
      </c>
      <c r="C8" s="3">
        <v>0</v>
      </c>
      <c r="D8" s="3">
        <v>0</v>
      </c>
      <c r="E8" s="29">
        <f>'Baseline year demographics'!$C$7*'Baseline year demographics'!C8</f>
        <v>3.5999999999999997E-2</v>
      </c>
      <c r="F8" s="29">
        <f>'Baseline year demographics'!$C$7*'Baseline year demographics'!C8</f>
        <v>3.5999999999999997E-2</v>
      </c>
      <c r="G8" s="29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80</v>
      </c>
      <c r="C9" s="3">
        <v>0</v>
      </c>
      <c r="D9" s="3">
        <v>0</v>
      </c>
      <c r="E9" s="29">
        <f>'Baseline year demographics'!$C$7*(1-'Baseline year demographics'!C8)</f>
        <v>0.32400000000000001</v>
      </c>
      <c r="F9" s="29">
        <f>'Baseline year demographics'!$C$7*(1-'Baseline year demographics'!C8)</f>
        <v>0.32400000000000001</v>
      </c>
      <c r="G9" s="29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156</v>
      </c>
      <c r="C10" s="3">
        <v>0</v>
      </c>
      <c r="D10" s="3">
        <v>0</v>
      </c>
      <c r="E10" s="29">
        <f>'Baseline year demographics'!$C$7*'Baseline year demographics'!C8</f>
        <v>3.5999999999999997E-2</v>
      </c>
      <c r="F10" s="29">
        <f>'Baseline year demographics'!$C$7*'Baseline year demographics'!C8</f>
        <v>3.5999999999999997E-2</v>
      </c>
      <c r="G10" s="29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162</v>
      </c>
      <c r="C11" s="58">
        <v>0</v>
      </c>
      <c r="D11" s="78">
        <f>'Baseline year demographics'!$C$7</f>
        <v>0.36</v>
      </c>
      <c r="E11" s="78">
        <f>'Baseline year demographics'!$C$7</f>
        <v>0.36</v>
      </c>
      <c r="F11" s="78">
        <f>'Baseline year demographics'!$C$7</f>
        <v>0.36</v>
      </c>
      <c r="G11" s="78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172</v>
      </c>
      <c r="C12" s="58">
        <v>0</v>
      </c>
      <c r="D12" s="58">
        <v>1</v>
      </c>
      <c r="E12" s="58">
        <v>1</v>
      </c>
      <c r="F12" s="58">
        <v>1</v>
      </c>
      <c r="G12" s="5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173</v>
      </c>
      <c r="C13" s="58">
        <v>0</v>
      </c>
      <c r="D13" s="58">
        <v>1</v>
      </c>
      <c r="E13" s="58">
        <v>1</v>
      </c>
      <c r="F13" s="58">
        <v>1</v>
      </c>
      <c r="G13" s="5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79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9">
        <f>'Baseline year demographics'!$C$7</f>
        <v>0.36</v>
      </c>
      <c r="I15" s="29">
        <f>'Baseline year demographics'!$C$7</f>
        <v>0.36</v>
      </c>
      <c r="J15" s="29">
        <f>'Baseline year demographics'!$C$7</f>
        <v>0.36</v>
      </c>
      <c r="K15" s="29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4">
        <v>2</v>
      </c>
      <c r="I18" s="34">
        <v>3</v>
      </c>
      <c r="J18" s="34">
        <v>4</v>
      </c>
      <c r="K18" s="34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4">
        <f>1*'Baseline year demographics'!D8</f>
        <v>0</v>
      </c>
      <c r="I19" s="34">
        <f>1*'Baseline year demographics'!E8</f>
        <v>0</v>
      </c>
      <c r="J19" s="34">
        <f>1*'Baseline year demographics'!F8</f>
        <v>0</v>
      </c>
      <c r="K19" s="34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4">
        <f>'Baseline year demographics'!$C$8</f>
        <v>0.1</v>
      </c>
      <c r="I20" s="34">
        <f>'Baseline year demographics'!$C$8</f>
        <v>0.1</v>
      </c>
      <c r="J20" s="34">
        <f>'Baseline year demographics'!$C$8</f>
        <v>0.1</v>
      </c>
      <c r="K20" s="34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90</v>
      </c>
      <c r="B22" t="s">
        <v>137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7">
        <v>1</v>
      </c>
      <c r="M22" s="47">
        <v>1</v>
      </c>
      <c r="N22" s="47">
        <v>1</v>
      </c>
      <c r="O22" s="47">
        <v>1</v>
      </c>
    </row>
    <row r="23" spans="1:15" ht="15.75" customHeight="1" x14ac:dyDescent="0.15">
      <c r="B23" t="s">
        <v>138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7">
        <v>1</v>
      </c>
      <c r="M23" s="47">
        <v>1</v>
      </c>
      <c r="N23" s="47">
        <v>1</v>
      </c>
      <c r="O23" s="47">
        <v>1</v>
      </c>
    </row>
    <row r="24" spans="1:15" ht="15.75" customHeight="1" x14ac:dyDescent="0.15">
      <c r="B24" t="s">
        <v>139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7">
        <v>1</v>
      </c>
      <c r="M24" s="47">
        <v>1</v>
      </c>
      <c r="N24" s="47">
        <v>1</v>
      </c>
      <c r="O24" s="47">
        <v>1</v>
      </c>
    </row>
    <row r="25" spans="1:15" ht="15.75" customHeight="1" x14ac:dyDescent="0.15">
      <c r="B25" t="s">
        <v>140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7">
        <v>1</v>
      </c>
      <c r="M25" s="47">
        <v>1</v>
      </c>
      <c r="N25" s="47">
        <v>1</v>
      </c>
      <c r="O25" s="47">
        <v>1</v>
      </c>
    </row>
    <row r="26" spans="1:15" ht="15.75" customHeight="1" x14ac:dyDescent="0.15">
      <c r="B26" t="s">
        <v>141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7">
        <v>1</v>
      </c>
      <c r="M26" s="47">
        <v>1</v>
      </c>
      <c r="N26" s="47">
        <v>1</v>
      </c>
      <c r="O26" s="47">
        <v>1</v>
      </c>
    </row>
    <row r="27" spans="1:15" ht="15.75" customHeight="1" x14ac:dyDescent="0.15">
      <c r="B27" t="s">
        <v>142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7">
        <v>1</v>
      </c>
      <c r="M27" s="47">
        <v>1</v>
      </c>
      <c r="N27" s="47">
        <v>1</v>
      </c>
      <c r="O27" s="47">
        <v>1</v>
      </c>
    </row>
    <row r="28" spans="1:15" ht="15.75" customHeight="1" x14ac:dyDescent="0.15">
      <c r="B28" t="s">
        <v>143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8">
        <v>1</v>
      </c>
      <c r="M28" s="48">
        <v>1</v>
      </c>
      <c r="N28" s="48">
        <v>1</v>
      </c>
      <c r="O28" s="48">
        <v>1</v>
      </c>
    </row>
    <row r="29" spans="1:15" ht="15.75" customHeight="1" x14ac:dyDescent="0.15">
      <c r="A29" s="10"/>
      <c r="B29" t="s">
        <v>147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7">
        <v>1</v>
      </c>
      <c r="M29" s="47">
        <v>1</v>
      </c>
      <c r="N29" s="47">
        <v>1</v>
      </c>
      <c r="O29" s="47">
        <v>1</v>
      </c>
    </row>
    <row r="30" spans="1:15" ht="15.75" customHeight="1" x14ac:dyDescent="0.15">
      <c r="B30" t="s">
        <v>148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7">
        <v>1</v>
      </c>
      <c r="M30" s="47">
        <v>1</v>
      </c>
      <c r="N30" s="47">
        <v>1</v>
      </c>
      <c r="O30" s="47">
        <v>1</v>
      </c>
    </row>
    <row r="31" spans="1:15" ht="15.75" customHeight="1" x14ac:dyDescent="0.15">
      <c r="B31" t="s">
        <v>149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7">
        <v>1</v>
      </c>
      <c r="M31" s="47">
        <v>1</v>
      </c>
      <c r="N31" s="47">
        <v>1</v>
      </c>
      <c r="O31" s="47">
        <v>1</v>
      </c>
    </row>
    <row r="32" spans="1:15" ht="15.75" customHeight="1" x14ac:dyDescent="0.15">
      <c r="B32" t="s">
        <v>150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7">
        <v>1</v>
      </c>
      <c r="M32" s="47">
        <v>1</v>
      </c>
      <c r="N32" s="47">
        <v>1</v>
      </c>
      <c r="O32" s="47">
        <v>1</v>
      </c>
    </row>
    <row r="33" spans="1:15" ht="15.75" customHeight="1" x14ac:dyDescent="0.15">
      <c r="B33" t="s">
        <v>151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7">
        <v>1</v>
      </c>
      <c r="M33" s="47">
        <v>1</v>
      </c>
      <c r="N33" s="47">
        <v>1</v>
      </c>
      <c r="O33" s="47">
        <v>1</v>
      </c>
    </row>
    <row r="34" spans="1:15" ht="15.75" customHeight="1" x14ac:dyDescent="0.15">
      <c r="B34" t="s">
        <v>152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7">
        <v>1</v>
      </c>
      <c r="M34" s="47">
        <v>1</v>
      </c>
      <c r="N34" s="47">
        <v>1</v>
      </c>
      <c r="O34" s="47">
        <v>1</v>
      </c>
    </row>
    <row r="35" spans="1:15" ht="15.75" customHeight="1" x14ac:dyDescent="0.15">
      <c r="B35" t="s">
        <v>153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8">
        <v>1</v>
      </c>
      <c r="M35" s="48">
        <v>1</v>
      </c>
      <c r="N35" s="48">
        <v>1</v>
      </c>
      <c r="O35" s="48">
        <v>1</v>
      </c>
    </row>
    <row r="36" spans="1:15" ht="15.75" customHeight="1" x14ac:dyDescent="0.15">
      <c r="B36" s="72" t="s">
        <v>208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8">
        <v>1</v>
      </c>
      <c r="M36" s="48">
        <v>1</v>
      </c>
      <c r="N36" s="48">
        <v>1</v>
      </c>
      <c r="O36" s="48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86</v>
      </c>
      <c r="C38" s="3">
        <v>0</v>
      </c>
      <c r="D38" s="3">
        <v>0</v>
      </c>
      <c r="E38" s="34">
        <f>'Baseline year demographics'!$C$26</f>
        <v>0.12</v>
      </c>
      <c r="F38" s="34">
        <f>'Baseline year demographics'!$C$26</f>
        <v>0.12</v>
      </c>
      <c r="G38" s="34">
        <f>'Baseline year demographics'!$C$26</f>
        <v>0.12</v>
      </c>
      <c r="H38" s="34">
        <f>'Baseline year demographics'!$C$26</f>
        <v>0.12</v>
      </c>
      <c r="I38" s="34">
        <f>'Baseline year demographics'!$C$26</f>
        <v>0.12</v>
      </c>
      <c r="J38" s="34">
        <f>'Baseline year demographics'!$C$26</f>
        <v>0.12</v>
      </c>
      <c r="K38" s="34">
        <f>'Baseline year demographics'!$C$26</f>
        <v>0.12</v>
      </c>
      <c r="L38" s="34">
        <f>'Baseline year demographics'!$C$26</f>
        <v>0.12</v>
      </c>
      <c r="M38" s="34">
        <f>'Baseline year demographics'!$C$26</f>
        <v>0.12</v>
      </c>
      <c r="N38" s="34">
        <f>'Baseline year demographics'!$C$26</f>
        <v>0.12</v>
      </c>
      <c r="O38" s="34">
        <f>'Baseline year demographics'!$C$26</f>
        <v>0.12</v>
      </c>
    </row>
    <row r="39" spans="1:15" ht="15.75" customHeight="1" x14ac:dyDescent="0.15">
      <c r="B39" s="4" t="s">
        <v>87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88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103</v>
      </c>
      <c r="C41" s="3">
        <v>0</v>
      </c>
      <c r="D41" s="3">
        <v>0</v>
      </c>
      <c r="E41" s="34">
        <v>1</v>
      </c>
      <c r="F41" s="34">
        <v>1</v>
      </c>
      <c r="G41" s="34">
        <v>1</v>
      </c>
      <c r="H41" s="34">
        <v>2</v>
      </c>
      <c r="I41" s="34">
        <v>3</v>
      </c>
      <c r="J41" s="34">
        <v>4</v>
      </c>
      <c r="K41" s="34">
        <v>5</v>
      </c>
      <c r="L41" s="34">
        <v>1</v>
      </c>
      <c r="M41" s="34">
        <v>2</v>
      </c>
      <c r="N41" s="34">
        <v>3</v>
      </c>
      <c r="O41" s="34">
        <v>4</v>
      </c>
    </row>
    <row r="42" spans="1:15" ht="15.75" customHeight="1" x14ac:dyDescent="0.15">
      <c r="B42" s="4" t="s">
        <v>84</v>
      </c>
      <c r="C42" s="34">
        <f>'Baseline year demographics'!$C$8</f>
        <v>0.1</v>
      </c>
      <c r="D42" s="34">
        <f>'Baseline year demographics'!$C$8</f>
        <v>0.1</v>
      </c>
      <c r="E42" s="34">
        <f>'Baseline year demographics'!$C$8</f>
        <v>0.1</v>
      </c>
      <c r="F42" s="34">
        <f>'Baseline year demographics'!$C$8</f>
        <v>0.1</v>
      </c>
      <c r="G42" s="34">
        <f>'Baseline year demographics'!$C$8</f>
        <v>0.1</v>
      </c>
      <c r="H42" s="34">
        <f>'Baseline year demographics'!$C$8</f>
        <v>0.1</v>
      </c>
      <c r="I42" s="34">
        <f>'Baseline year demographics'!$C$8</f>
        <v>0.1</v>
      </c>
      <c r="J42" s="34">
        <f>'Baseline year demographics'!$C$8</f>
        <v>0.1</v>
      </c>
      <c r="K42" s="34">
        <f>'Baseline year demographics'!$C$8</f>
        <v>0.1</v>
      </c>
      <c r="L42" s="34">
        <f>'Baseline year demographics'!$C$8</f>
        <v>0.1</v>
      </c>
      <c r="M42" s="34">
        <f>'Baseline year demographics'!$C$8</f>
        <v>0.1</v>
      </c>
      <c r="N42" s="34">
        <f>'Baseline year demographics'!$C$8</f>
        <v>0.1</v>
      </c>
      <c r="O42" s="34">
        <f>'Baseline year demographics'!$C$8</f>
        <v>0.1</v>
      </c>
    </row>
    <row r="43" spans="1:15" ht="15.75" customHeight="1" x14ac:dyDescent="0.15">
      <c r="B43" s="12" t="s">
        <v>163</v>
      </c>
      <c r="C43" s="3">
        <v>0</v>
      </c>
      <c r="D43" s="3">
        <v>0</v>
      </c>
      <c r="E43" s="60">
        <f>'Baseline year demographics'!$C$26</f>
        <v>0.12</v>
      </c>
      <c r="F43" s="60">
        <f>'Baseline year demographics'!$C$26</f>
        <v>0.12</v>
      </c>
      <c r="G43" s="60">
        <f>'Baseline year demographics'!$C$26</f>
        <v>0.12</v>
      </c>
      <c r="H43" s="60">
        <f>'Baseline year demographics'!$C$26</f>
        <v>0.12</v>
      </c>
      <c r="I43" s="60">
        <f>'Baseline year demographics'!$C$26</f>
        <v>0.12</v>
      </c>
      <c r="J43" s="60">
        <f>'Baseline year demographics'!$C$26</f>
        <v>0.12</v>
      </c>
      <c r="K43" s="60">
        <f>'Baseline year demographics'!$C$26</f>
        <v>0.12</v>
      </c>
      <c r="L43" s="60">
        <f>'Baseline year demographics'!$C$26</f>
        <v>0.12</v>
      </c>
      <c r="M43" s="60">
        <f>'Baseline year demographics'!$C$26</f>
        <v>0.12</v>
      </c>
      <c r="N43" s="60">
        <f>'Baseline year demographics'!$C$26</f>
        <v>0.12</v>
      </c>
      <c r="O43" s="60">
        <f>'Baseline year demographics'!$C$26</f>
        <v>0.12</v>
      </c>
    </row>
    <row r="44" spans="1:15" ht="15.75" customHeight="1" x14ac:dyDescent="0.15">
      <c r="B44" s="12" t="s">
        <v>164</v>
      </c>
      <c r="C44" s="3">
        <v>0</v>
      </c>
      <c r="D44" s="3">
        <v>0</v>
      </c>
      <c r="E44" s="58">
        <f>'Baseline year demographics'!$C$27</f>
        <v>0.05</v>
      </c>
      <c r="F44" s="58">
        <f>'Baseline year demographics'!$C$27</f>
        <v>0.05</v>
      </c>
      <c r="G44" s="58">
        <f>'Baseline year demographics'!$C$27</f>
        <v>0.05</v>
      </c>
      <c r="H44" s="58">
        <f>'Baseline year demographics'!$C$27</f>
        <v>0.05</v>
      </c>
      <c r="I44" s="58">
        <f>'Baseline year demographics'!$C$27</f>
        <v>0.05</v>
      </c>
      <c r="J44" s="58">
        <f>'Baseline year demographics'!$C$27</f>
        <v>0.05</v>
      </c>
      <c r="K44" s="58">
        <f>'Baseline year demographics'!$C$27</f>
        <v>0.05</v>
      </c>
      <c r="L44" s="58">
        <f>'Baseline year demographics'!$C$27</f>
        <v>0.05</v>
      </c>
      <c r="M44" s="58">
        <f>'Baseline year demographics'!$C$27</f>
        <v>0.05</v>
      </c>
      <c r="N44" s="58">
        <f>'Baseline year demographics'!$C$27</f>
        <v>0.05</v>
      </c>
      <c r="O44" s="58">
        <f>'Baseline year demographics'!$C$27</f>
        <v>0.05</v>
      </c>
    </row>
    <row r="45" spans="1:15" ht="15.75" customHeight="1" x14ac:dyDescent="0.15">
      <c r="B45" s="12" t="s">
        <v>165</v>
      </c>
      <c r="C45" s="3">
        <v>0</v>
      </c>
      <c r="D45" s="3">
        <v>0</v>
      </c>
      <c r="E45" s="58">
        <f>'Baseline year demographics'!$C$25</f>
        <v>0.8</v>
      </c>
      <c r="F45" s="58">
        <f>'Baseline year demographics'!$C$25</f>
        <v>0.8</v>
      </c>
      <c r="G45" s="58">
        <f>'Baseline year demographics'!$C$25</f>
        <v>0.8</v>
      </c>
      <c r="H45" s="58">
        <f>'Baseline year demographics'!$C$25</f>
        <v>0.8</v>
      </c>
      <c r="I45" s="58">
        <f>'Baseline year demographics'!$C$25</f>
        <v>0.8</v>
      </c>
      <c r="J45" s="58">
        <f>'Baseline year demographics'!$C$25</f>
        <v>0.8</v>
      </c>
      <c r="K45" s="58">
        <f>'Baseline year demographics'!$C$25</f>
        <v>0.8</v>
      </c>
      <c r="L45" s="58">
        <f>'Baseline year demographics'!$C$25</f>
        <v>0.8</v>
      </c>
      <c r="M45" s="58">
        <f>'Baseline year demographics'!$C$25</f>
        <v>0.8</v>
      </c>
      <c r="N45" s="58">
        <f>'Baseline year demographics'!$C$25</f>
        <v>0.8</v>
      </c>
      <c r="O45" s="58">
        <f>'Baseline year demographics'!$C$25</f>
        <v>0.8</v>
      </c>
    </row>
    <row r="46" spans="1:15" ht="15.75" customHeight="1" x14ac:dyDescent="0.15">
      <c r="A46" s="10" t="s">
        <v>85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154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83</v>
      </c>
      <c r="B6" t="s">
        <v>52</v>
      </c>
      <c r="C6" s="38">
        <v>0.15</v>
      </c>
      <c r="D6" s="38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8">
        <v>1</v>
      </c>
      <c r="D7" s="38">
        <v>1</v>
      </c>
      <c r="E7" s="9">
        <v>1</v>
      </c>
      <c r="F7" s="9">
        <v>1</v>
      </c>
    </row>
    <row r="8" spans="1:6" ht="15.75" customHeight="1" x14ac:dyDescent="0.15">
      <c r="A8" t="s">
        <v>136</v>
      </c>
      <c r="B8" t="s">
        <v>52</v>
      </c>
      <c r="C8" s="38">
        <v>0.35</v>
      </c>
      <c r="D8" s="38">
        <v>0.35</v>
      </c>
      <c r="E8" s="38">
        <v>0</v>
      </c>
      <c r="F8" s="38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8">
        <v>0</v>
      </c>
      <c r="F9" s="38">
        <v>0</v>
      </c>
    </row>
    <row r="10" spans="1:6" ht="15.75" customHeight="1" x14ac:dyDescent="0.15">
      <c r="A10" s="4" t="s">
        <v>84</v>
      </c>
      <c r="B10" t="s">
        <v>52</v>
      </c>
      <c r="C10" s="38">
        <v>0.35</v>
      </c>
      <c r="D10" s="38">
        <v>0.35</v>
      </c>
      <c r="E10" s="38">
        <v>0</v>
      </c>
      <c r="F10" s="38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8">
        <v>0</v>
      </c>
      <c r="F11" s="3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128</v>
      </c>
      <c r="I1" s="10" t="s">
        <v>129</v>
      </c>
      <c r="J1" s="10" t="s">
        <v>130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</row>
    <row r="2" spans="1:15" x14ac:dyDescent="0.15">
      <c r="A2" s="10" t="s">
        <v>228</v>
      </c>
      <c r="B2" s="50" t="s">
        <v>83</v>
      </c>
      <c r="C2" s="49">
        <v>1</v>
      </c>
      <c r="D2" s="49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1</v>
      </c>
      <c r="K2" s="46">
        <v>1</v>
      </c>
      <c r="L2" s="49">
        <v>0.3</v>
      </c>
      <c r="M2" s="49">
        <v>0.3</v>
      </c>
      <c r="N2" s="49">
        <v>0.3</v>
      </c>
      <c r="O2" s="49">
        <v>0.3</v>
      </c>
    </row>
    <row r="3" spans="1:15" x14ac:dyDescent="0.15">
      <c r="B3" s="50" t="s">
        <v>158</v>
      </c>
      <c r="C3" s="49">
        <v>1</v>
      </c>
      <c r="D3" s="49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9">
        <v>0.3</v>
      </c>
      <c r="M3" s="49">
        <v>0.3</v>
      </c>
      <c r="N3" s="49">
        <v>0.3</v>
      </c>
      <c r="O3" s="49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140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141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142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143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150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151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152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81</v>
      </c>
      <c r="C21">
        <v>1</v>
      </c>
      <c r="D21">
        <v>1</v>
      </c>
      <c r="E21" s="49">
        <v>0.6</v>
      </c>
      <c r="F21" s="49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155</v>
      </c>
      <c r="C22">
        <v>1</v>
      </c>
      <c r="D22">
        <v>1</v>
      </c>
      <c r="E22" s="49">
        <v>0.6</v>
      </c>
      <c r="F22" s="49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9" t="s">
        <v>80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9" t="s">
        <v>156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9" t="s">
        <v>84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229</v>
      </c>
      <c r="B27" s="4" t="s">
        <v>86</v>
      </c>
      <c r="C27">
        <v>1</v>
      </c>
      <c r="D27">
        <v>1</v>
      </c>
      <c r="E27" s="45">
        <v>0.97599999999999998</v>
      </c>
      <c r="F27" s="45">
        <v>0.97599999999999998</v>
      </c>
      <c r="G27" s="45">
        <v>0.97599999999999998</v>
      </c>
      <c r="H27" s="45">
        <v>0.97599999999999998</v>
      </c>
      <c r="I27" s="45">
        <v>0.97599999999999998</v>
      </c>
      <c r="J27" s="45">
        <v>0.97599999999999998</v>
      </c>
      <c r="K27" s="45">
        <v>0.97599999999999998</v>
      </c>
      <c r="L27" s="45">
        <v>0.97599999999999998</v>
      </c>
      <c r="M27" s="45">
        <v>0.97599999999999998</v>
      </c>
      <c r="N27" s="45">
        <v>0.97599999999999998</v>
      </c>
      <c r="O27" s="45">
        <v>0.97599999999999998</v>
      </c>
    </row>
    <row r="28" spans="1:15" x14ac:dyDescent="0.15">
      <c r="B28" s="4" t="s">
        <v>87</v>
      </c>
      <c r="C28">
        <v>1</v>
      </c>
      <c r="D28">
        <v>1</v>
      </c>
      <c r="E28" s="45">
        <v>0.97599999999999998</v>
      </c>
      <c r="F28" s="45">
        <v>0.97599999999999998</v>
      </c>
      <c r="G28" s="45">
        <v>0.97599999999999998</v>
      </c>
      <c r="H28" s="45">
        <v>0.97599999999999998</v>
      </c>
      <c r="I28" s="45">
        <v>0.97599999999999998</v>
      </c>
      <c r="J28" s="45">
        <v>0.97599999999999998</v>
      </c>
      <c r="K28" s="45">
        <v>0.97599999999999998</v>
      </c>
      <c r="L28" s="45">
        <v>0.97599999999999998</v>
      </c>
      <c r="M28" s="45">
        <v>0.97599999999999998</v>
      </c>
      <c r="N28" s="45">
        <v>0.97599999999999998</v>
      </c>
      <c r="O28" s="45">
        <v>0.97599999999999998</v>
      </c>
    </row>
    <row r="29" spans="1:15" x14ac:dyDescent="0.15">
      <c r="B29" s="4" t="s">
        <v>88</v>
      </c>
      <c r="C29">
        <v>1</v>
      </c>
      <c r="D29">
        <v>1</v>
      </c>
      <c r="E29" s="45">
        <v>0.97599999999999998</v>
      </c>
      <c r="F29" s="45">
        <v>0.97599999999999998</v>
      </c>
      <c r="G29" s="45">
        <v>0.97599999999999998</v>
      </c>
      <c r="H29" s="45">
        <v>0.97599999999999998</v>
      </c>
      <c r="I29" s="45">
        <v>0.97599999999999998</v>
      </c>
      <c r="J29" s="45">
        <v>0.97599999999999998</v>
      </c>
      <c r="K29" s="45">
        <v>0.97599999999999998</v>
      </c>
      <c r="L29" s="45">
        <v>0.97599999999999998</v>
      </c>
      <c r="M29" s="45">
        <v>0.97599999999999998</v>
      </c>
      <c r="N29" s="45">
        <v>0.97599999999999998</v>
      </c>
      <c r="O29" s="45">
        <v>0.97599999999999998</v>
      </c>
    </row>
    <row r="30" spans="1:15" x14ac:dyDescent="0.15">
      <c r="B30" s="4" t="s">
        <v>103</v>
      </c>
      <c r="C30">
        <v>1</v>
      </c>
      <c r="D30">
        <v>1</v>
      </c>
      <c r="E30" s="46">
        <v>0.9</v>
      </c>
      <c r="F30" s="46">
        <v>0.9</v>
      </c>
      <c r="G30" s="46">
        <v>0.9</v>
      </c>
      <c r="H30" s="46">
        <v>0.9</v>
      </c>
      <c r="I30" s="46">
        <v>0.9</v>
      </c>
      <c r="J30" s="46">
        <v>0.9</v>
      </c>
      <c r="K30" s="46">
        <v>0.9</v>
      </c>
      <c r="L30" s="46">
        <v>0.9</v>
      </c>
      <c r="M30" s="46">
        <v>0.9</v>
      </c>
      <c r="N30" s="46">
        <v>0.9</v>
      </c>
      <c r="O30" s="46">
        <v>0.9</v>
      </c>
    </row>
    <row r="31" spans="1:15" x14ac:dyDescent="0.15">
      <c r="B31" s="50" t="s">
        <v>163</v>
      </c>
      <c r="C31">
        <v>1</v>
      </c>
      <c r="D31">
        <v>1</v>
      </c>
      <c r="E31" s="45">
        <v>0.97599999999999998</v>
      </c>
      <c r="F31" s="45">
        <v>0.97599999999999998</v>
      </c>
      <c r="G31" s="45">
        <v>0.97599999999999998</v>
      </c>
      <c r="H31" s="45">
        <v>0.97599999999999998</v>
      </c>
      <c r="I31" s="45">
        <v>0.97599999999999998</v>
      </c>
      <c r="J31" s="45">
        <v>0.97599999999999998</v>
      </c>
      <c r="K31" s="45">
        <v>0.97599999999999998</v>
      </c>
      <c r="L31" s="45">
        <v>0.97599999999999998</v>
      </c>
      <c r="M31" s="45">
        <v>0.97599999999999998</v>
      </c>
      <c r="N31" s="45">
        <v>0.97599999999999998</v>
      </c>
      <c r="O31" s="45">
        <v>0.97599999999999998</v>
      </c>
    </row>
    <row r="32" spans="1:15" x14ac:dyDescent="0.15">
      <c r="B32" s="50" t="s">
        <v>164</v>
      </c>
      <c r="C32">
        <v>1</v>
      </c>
      <c r="D32">
        <v>1</v>
      </c>
      <c r="E32" s="45">
        <v>0.97599999999999998</v>
      </c>
      <c r="F32" s="45">
        <v>0.97599999999999998</v>
      </c>
      <c r="G32" s="45">
        <v>0.97599999999999998</v>
      </c>
      <c r="H32" s="45">
        <v>0.97599999999999998</v>
      </c>
      <c r="I32" s="45">
        <v>0.97599999999999998</v>
      </c>
      <c r="J32" s="45">
        <v>0.97599999999999998</v>
      </c>
      <c r="K32" s="45">
        <v>0.97599999999999998</v>
      </c>
      <c r="L32" s="45">
        <v>0.97599999999999998</v>
      </c>
      <c r="M32" s="45">
        <v>0.97599999999999998</v>
      </c>
      <c r="N32" s="45">
        <v>0.97599999999999998</v>
      </c>
      <c r="O32" s="45">
        <v>0.97599999999999998</v>
      </c>
    </row>
    <row r="33" spans="2:15" x14ac:dyDescent="0.15">
      <c r="B33" s="50" t="s">
        <v>165</v>
      </c>
      <c r="C33">
        <v>1</v>
      </c>
      <c r="D33">
        <v>1</v>
      </c>
      <c r="E33" s="45">
        <v>0.97599999999999998</v>
      </c>
      <c r="F33" s="45">
        <v>0.97599999999999998</v>
      </c>
      <c r="G33" s="45">
        <v>0.97599999999999998</v>
      </c>
      <c r="H33" s="45">
        <v>0.97599999999999998</v>
      </c>
      <c r="I33" s="45">
        <v>0.97599999999999998</v>
      </c>
      <c r="J33" s="45">
        <v>0.97599999999999998</v>
      </c>
      <c r="K33" s="45">
        <v>0.97599999999999998</v>
      </c>
      <c r="L33" s="45">
        <v>0.97599999999999998</v>
      </c>
      <c r="M33" s="45">
        <v>0.97599999999999998</v>
      </c>
      <c r="N33" s="45">
        <v>0.97599999999999998</v>
      </c>
      <c r="O33" s="45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174</v>
      </c>
      <c r="B2" s="49" t="s">
        <v>173</v>
      </c>
      <c r="C2" s="49">
        <v>1</v>
      </c>
      <c r="D2" s="49">
        <v>0.21</v>
      </c>
      <c r="E2" s="49">
        <v>0.21</v>
      </c>
      <c r="F2" s="49">
        <v>0.21</v>
      </c>
      <c r="G2" s="49">
        <v>0.21</v>
      </c>
    </row>
    <row r="4" spans="1:7" x14ac:dyDescent="0.15">
      <c r="A4" s="10" t="s">
        <v>175</v>
      </c>
      <c r="B4" s="50" t="s">
        <v>172</v>
      </c>
      <c r="C4" s="49">
        <v>1</v>
      </c>
      <c r="D4" s="49">
        <v>0.14299999999999999</v>
      </c>
      <c r="E4" s="49">
        <v>0.14299999999999999</v>
      </c>
      <c r="F4" s="49">
        <v>0.14299999999999999</v>
      </c>
      <c r="G4" s="49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115</v>
      </c>
      <c r="D2" s="4">
        <v>0</v>
      </c>
      <c r="E2" s="4">
        <v>0</v>
      </c>
      <c r="F2" s="4">
        <v>0.33500000000000002</v>
      </c>
      <c r="G2" s="30">
        <v>0.33500000000000002</v>
      </c>
      <c r="H2" s="30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9" t="s">
        <v>146</v>
      </c>
      <c r="C5" s="50" t="s">
        <v>115</v>
      </c>
      <c r="D5" s="50">
        <v>0</v>
      </c>
      <c r="E5" s="50">
        <v>0</v>
      </c>
      <c r="F5" s="50">
        <v>0.33500000000000002</v>
      </c>
      <c r="G5" s="51">
        <v>0.33500000000000002</v>
      </c>
      <c r="H5" s="51">
        <v>0.33500000000000002</v>
      </c>
    </row>
    <row r="6" spans="1:8" x14ac:dyDescent="0.15">
      <c r="A6" s="4" t="s">
        <v>144</v>
      </c>
      <c r="B6" s="4" t="s">
        <v>167</v>
      </c>
      <c r="C6" s="4" t="s">
        <v>115</v>
      </c>
      <c r="D6" s="50">
        <v>0</v>
      </c>
      <c r="E6" s="50">
        <v>0</v>
      </c>
      <c r="F6" s="50">
        <v>0.33500000000000002</v>
      </c>
      <c r="G6" s="51">
        <v>0.33500000000000002</v>
      </c>
      <c r="H6" s="51">
        <v>0.33500000000000002</v>
      </c>
    </row>
    <row r="7" spans="1:8" x14ac:dyDescent="0.15">
      <c r="C7" s="4" t="s">
        <v>69</v>
      </c>
      <c r="D7" s="50">
        <v>0</v>
      </c>
      <c r="E7" s="50">
        <v>0</v>
      </c>
      <c r="F7" s="50">
        <v>0.62</v>
      </c>
      <c r="G7" s="50">
        <v>0.62</v>
      </c>
      <c r="H7" s="50">
        <v>0.62</v>
      </c>
    </row>
    <row r="8" spans="1:8" x14ac:dyDescent="0.15">
      <c r="B8" t="s">
        <v>166</v>
      </c>
      <c r="C8" s="4" t="s">
        <v>115</v>
      </c>
      <c r="D8" s="50">
        <v>0</v>
      </c>
      <c r="E8" s="50">
        <v>0</v>
      </c>
      <c r="F8" s="50">
        <v>0.33500000000000002</v>
      </c>
      <c r="G8" s="51">
        <v>0.33500000000000002</v>
      </c>
      <c r="H8" s="51">
        <v>0.33500000000000002</v>
      </c>
    </row>
    <row r="9" spans="1:8" x14ac:dyDescent="0.15">
      <c r="C9" s="4" t="s">
        <v>69</v>
      </c>
      <c r="D9" s="50">
        <v>0</v>
      </c>
      <c r="E9" s="50">
        <v>0</v>
      </c>
      <c r="F9" s="50">
        <v>0.62</v>
      </c>
      <c r="G9" s="50">
        <v>0.62</v>
      </c>
      <c r="H9" s="50">
        <v>0.62</v>
      </c>
    </row>
    <row r="10" spans="1:8" x14ac:dyDescent="0.15">
      <c r="A10" s="4" t="s">
        <v>81</v>
      </c>
      <c r="B10" s="4" t="s">
        <v>167</v>
      </c>
      <c r="C10" s="4" t="s">
        <v>115</v>
      </c>
      <c r="D10" s="50">
        <v>0</v>
      </c>
      <c r="E10" s="50">
        <v>0</v>
      </c>
      <c r="F10" s="50">
        <v>0.33500000000000002</v>
      </c>
      <c r="G10" s="51">
        <v>0.33500000000000002</v>
      </c>
      <c r="H10" s="51">
        <v>0.33500000000000002</v>
      </c>
    </row>
    <row r="11" spans="1:8" x14ac:dyDescent="0.15">
      <c r="C11" s="4" t="s">
        <v>69</v>
      </c>
      <c r="D11" s="50">
        <v>0</v>
      </c>
      <c r="E11" s="50">
        <v>0</v>
      </c>
      <c r="F11" s="50">
        <v>0.62</v>
      </c>
      <c r="G11" s="50">
        <v>0.62</v>
      </c>
      <c r="H11" s="50">
        <v>0.62</v>
      </c>
    </row>
    <row r="12" spans="1:8" x14ac:dyDescent="0.15">
      <c r="B12" t="s">
        <v>166</v>
      </c>
      <c r="C12" s="4" t="s">
        <v>115</v>
      </c>
      <c r="D12" s="50">
        <v>0</v>
      </c>
      <c r="E12" s="50">
        <v>0</v>
      </c>
      <c r="F12" s="50">
        <v>0.33500000000000002</v>
      </c>
      <c r="G12" s="51">
        <v>0.33500000000000002</v>
      </c>
      <c r="H12" s="51">
        <v>0.33500000000000002</v>
      </c>
    </row>
    <row r="13" spans="1:8" x14ac:dyDescent="0.15">
      <c r="C13" s="4" t="s">
        <v>69</v>
      </c>
      <c r="D13" s="50">
        <v>0</v>
      </c>
      <c r="E13" s="50">
        <v>0</v>
      </c>
      <c r="F13" s="50">
        <v>0.62</v>
      </c>
      <c r="G13" s="50">
        <v>0.62</v>
      </c>
      <c r="H13" s="50">
        <v>0.62</v>
      </c>
    </row>
    <row r="14" spans="1:8" x14ac:dyDescent="0.15">
      <c r="A14" s="4" t="s">
        <v>155</v>
      </c>
      <c r="B14" s="4" t="s">
        <v>167</v>
      </c>
      <c r="C14" s="4" t="s">
        <v>115</v>
      </c>
      <c r="D14" s="50">
        <v>0</v>
      </c>
      <c r="E14" s="50">
        <v>0</v>
      </c>
      <c r="F14" s="50">
        <v>0.33500000000000002</v>
      </c>
      <c r="G14" s="51">
        <v>0.33500000000000002</v>
      </c>
      <c r="H14" s="51">
        <v>0.33500000000000002</v>
      </c>
    </row>
    <row r="15" spans="1:8" x14ac:dyDescent="0.15">
      <c r="C15" s="4" t="s">
        <v>69</v>
      </c>
      <c r="D15" s="50">
        <v>0</v>
      </c>
      <c r="E15" s="50">
        <v>0</v>
      </c>
      <c r="F15" s="50">
        <v>0.62</v>
      </c>
      <c r="G15" s="50">
        <v>0.62</v>
      </c>
      <c r="H15" s="50">
        <v>0.62</v>
      </c>
    </row>
    <row r="16" spans="1:8" x14ac:dyDescent="0.15">
      <c r="B16" t="s">
        <v>166</v>
      </c>
      <c r="C16" s="4" t="s">
        <v>115</v>
      </c>
      <c r="D16" s="50">
        <v>0</v>
      </c>
      <c r="E16" s="50">
        <v>0</v>
      </c>
      <c r="F16" s="50">
        <v>0.33500000000000002</v>
      </c>
      <c r="G16" s="51">
        <v>0.33500000000000002</v>
      </c>
      <c r="H16" s="51">
        <v>0.33500000000000002</v>
      </c>
    </row>
    <row r="17" spans="1:9" x14ac:dyDescent="0.15">
      <c r="C17" s="4" t="s">
        <v>69</v>
      </c>
      <c r="D17" s="50">
        <v>0</v>
      </c>
      <c r="E17" s="50">
        <v>0</v>
      </c>
      <c r="F17" s="50">
        <v>0.62</v>
      </c>
      <c r="G17" s="50">
        <v>0.62</v>
      </c>
      <c r="H17" s="50">
        <v>0.62</v>
      </c>
    </row>
    <row r="18" spans="1:9" x14ac:dyDescent="0.15">
      <c r="A18" t="s">
        <v>162</v>
      </c>
      <c r="B18" t="s">
        <v>167</v>
      </c>
      <c r="C18" s="4" t="s">
        <v>115</v>
      </c>
      <c r="D18" s="50">
        <v>0</v>
      </c>
      <c r="E18" s="50">
        <v>0</v>
      </c>
      <c r="F18" s="50">
        <v>0.33500000000000002</v>
      </c>
      <c r="G18" s="51">
        <v>0.33500000000000002</v>
      </c>
      <c r="H18" s="51">
        <v>0.33500000000000002</v>
      </c>
    </row>
    <row r="19" spans="1:9" x14ac:dyDescent="0.15">
      <c r="C19" s="4" t="s">
        <v>69</v>
      </c>
      <c r="D19" s="50">
        <v>0</v>
      </c>
      <c r="E19" s="50">
        <v>0</v>
      </c>
      <c r="F19" s="50">
        <v>0.7</v>
      </c>
      <c r="G19" s="50">
        <v>0.62</v>
      </c>
      <c r="H19" s="50">
        <v>0.62</v>
      </c>
      <c r="I19" s="11"/>
    </row>
    <row r="20" spans="1:9" x14ac:dyDescent="0.15">
      <c r="B20" t="s">
        <v>166</v>
      </c>
      <c r="C20" s="4" t="s">
        <v>115</v>
      </c>
      <c r="D20" s="56">
        <v>0</v>
      </c>
      <c r="E20" s="56">
        <v>0</v>
      </c>
      <c r="F20" s="56">
        <v>0.33500000000000002</v>
      </c>
      <c r="G20" s="57">
        <v>0.33500000000000002</v>
      </c>
      <c r="H20" s="57">
        <v>0.33500000000000002</v>
      </c>
      <c r="I20" s="11"/>
    </row>
    <row r="21" spans="1:9" x14ac:dyDescent="0.15">
      <c r="C21" s="4" t="s">
        <v>69</v>
      </c>
      <c r="D21" s="56">
        <v>0</v>
      </c>
      <c r="E21" s="56">
        <v>0</v>
      </c>
      <c r="F21" s="56">
        <v>0.84</v>
      </c>
      <c r="G21" s="56">
        <v>0.62</v>
      </c>
      <c r="H21" s="56">
        <v>0.62</v>
      </c>
      <c r="I21" s="11"/>
    </row>
    <row r="22" spans="1:9" x14ac:dyDescent="0.15">
      <c r="A22" s="12" t="s">
        <v>163</v>
      </c>
      <c r="B22" t="s">
        <v>45</v>
      </c>
      <c r="C22" s="4" t="s">
        <v>115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164</v>
      </c>
      <c r="B24" t="s">
        <v>45</v>
      </c>
      <c r="C24" s="4" t="s">
        <v>115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165</v>
      </c>
      <c r="B26" t="s">
        <v>45</v>
      </c>
      <c r="C26" s="4" t="s">
        <v>115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198</v>
      </c>
      <c r="B1" s="10" t="s">
        <v>199</v>
      </c>
      <c r="C1" s="10" t="s">
        <v>12</v>
      </c>
      <c r="D1" s="10" t="s">
        <v>207</v>
      </c>
      <c r="E1" s="10" t="s">
        <v>209</v>
      </c>
    </row>
    <row r="2" spans="1:5" ht="14" x14ac:dyDescent="0.15">
      <c r="A2" s="72" t="s">
        <v>189</v>
      </c>
      <c r="B2" s="73">
        <v>0.9</v>
      </c>
      <c r="C2" s="80">
        <v>0.09</v>
      </c>
      <c r="D2">
        <v>0.8</v>
      </c>
      <c r="E2">
        <f>C2*D2</f>
        <v>7.1999999999999995E-2</v>
      </c>
    </row>
    <row r="3" spans="1:5" ht="14" x14ac:dyDescent="0.15">
      <c r="A3" s="72" t="s">
        <v>190</v>
      </c>
      <c r="B3" s="73">
        <v>1</v>
      </c>
      <c r="C3" s="80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72" t="s">
        <v>191</v>
      </c>
      <c r="B4" s="73">
        <v>1</v>
      </c>
      <c r="C4" s="80">
        <v>0.08</v>
      </c>
      <c r="D4">
        <v>2</v>
      </c>
      <c r="E4">
        <f t="shared" si="0"/>
        <v>0.16</v>
      </c>
    </row>
    <row r="5" spans="1:5" ht="14" x14ac:dyDescent="0.15">
      <c r="A5" s="72" t="s">
        <v>194</v>
      </c>
      <c r="B5" s="73">
        <v>1</v>
      </c>
      <c r="C5" s="80">
        <v>0.18</v>
      </c>
      <c r="D5">
        <v>0.7</v>
      </c>
      <c r="E5">
        <f t="shared" si="0"/>
        <v>0.126</v>
      </c>
    </row>
    <row r="6" spans="1:5" ht="14" x14ac:dyDescent="0.15">
      <c r="A6" s="72" t="s">
        <v>195</v>
      </c>
      <c r="B6" s="73">
        <v>1</v>
      </c>
      <c r="C6" s="80">
        <v>0.02</v>
      </c>
      <c r="D6">
        <v>0.7</v>
      </c>
      <c r="E6">
        <f t="shared" si="0"/>
        <v>1.3999999999999999E-2</v>
      </c>
    </row>
    <row r="7" spans="1:5" ht="14" x14ac:dyDescent="0.15">
      <c r="A7" s="72" t="s">
        <v>192</v>
      </c>
      <c r="B7" s="73">
        <v>0.93</v>
      </c>
      <c r="C7" s="80">
        <v>0.45</v>
      </c>
      <c r="D7">
        <v>0.9</v>
      </c>
      <c r="E7">
        <f t="shared" si="0"/>
        <v>0.40500000000000003</v>
      </c>
    </row>
    <row r="8" spans="1:5" ht="14" x14ac:dyDescent="0.15">
      <c r="A8" s="72" t="s">
        <v>193</v>
      </c>
      <c r="B8" s="73">
        <v>0.5</v>
      </c>
      <c r="C8" s="80">
        <v>0.03</v>
      </c>
      <c r="D8">
        <v>0</v>
      </c>
      <c r="E8">
        <f t="shared" si="0"/>
        <v>0</v>
      </c>
    </row>
    <row r="9" spans="1:5" ht="14" x14ac:dyDescent="0.15">
      <c r="A9" s="72" t="s">
        <v>196</v>
      </c>
      <c r="B9" s="73">
        <v>0.5</v>
      </c>
      <c r="C9" s="80">
        <v>0.11</v>
      </c>
      <c r="D9">
        <v>0</v>
      </c>
      <c r="E9">
        <f t="shared" si="0"/>
        <v>0</v>
      </c>
    </row>
    <row r="10" spans="1:5" ht="14" x14ac:dyDescent="0.15">
      <c r="A10" s="72" t="s">
        <v>197</v>
      </c>
      <c r="B10" s="73">
        <v>0.98</v>
      </c>
      <c r="C10" s="80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145</v>
      </c>
      <c r="E1" s="10" t="s">
        <v>119</v>
      </c>
      <c r="F1" s="10" t="s">
        <v>120</v>
      </c>
      <c r="G1" s="10" t="s">
        <v>121</v>
      </c>
      <c r="H1" s="10" t="s">
        <v>65</v>
      </c>
      <c r="I1" s="10" t="s">
        <v>53</v>
      </c>
      <c r="J1" s="10" t="s">
        <v>74</v>
      </c>
      <c r="K1" s="10" t="s">
        <v>89</v>
      </c>
      <c r="L1" s="10" t="s">
        <v>123</v>
      </c>
    </row>
    <row r="2" spans="1:12" ht="15.75" customHeight="1" x14ac:dyDescent="0.15">
      <c r="A2" s="3">
        <v>2017</v>
      </c>
      <c r="B2" s="23">
        <v>3095470</v>
      </c>
      <c r="C2" s="24">
        <v>15402200</v>
      </c>
      <c r="D2" s="24">
        <v>8785700</v>
      </c>
      <c r="E2" s="24">
        <v>13889200</v>
      </c>
      <c r="F2" s="24">
        <v>12671800</v>
      </c>
      <c r="G2" s="24">
        <v>9362400</v>
      </c>
      <c r="H2" s="25">
        <f>D2+E2+F2+G2</f>
        <v>44709100</v>
      </c>
      <c r="I2" s="26">
        <f t="shared" ref="I2:I15" si="0">(B2 + 25.36*B2/(1000-25.36))/(1-0.13)</f>
        <v>3650590.4685349194</v>
      </c>
      <c r="J2" s="27">
        <f t="shared" ref="J2:J15" si="1">D2/H2</f>
        <v>0.19650809343064388</v>
      </c>
      <c r="K2" s="25">
        <f>H2-I2</f>
        <v>41058509.531465083</v>
      </c>
      <c r="L2" s="44">
        <v>173766200</v>
      </c>
    </row>
    <row r="3" spans="1:12" ht="15.75" customHeight="1" x14ac:dyDescent="0.15">
      <c r="A3" s="3">
        <v>2018</v>
      </c>
      <c r="B3" s="23">
        <v>3071259</v>
      </c>
      <c r="C3" s="24">
        <v>15629400.000000002</v>
      </c>
      <c r="D3" s="24">
        <v>8937400.0000000019</v>
      </c>
      <c r="E3" s="24">
        <v>14228400.000000002</v>
      </c>
      <c r="F3" s="24">
        <v>12949600</v>
      </c>
      <c r="G3" s="24">
        <v>9576800</v>
      </c>
      <c r="H3" s="25">
        <f t="shared" ref="H3:H15" si="2">D3+E3+F3+G3</f>
        <v>45692200</v>
      </c>
      <c r="I3" s="26">
        <f t="shared" si="0"/>
        <v>3622037.632993402</v>
      </c>
      <c r="J3" s="27">
        <f t="shared" si="1"/>
        <v>0.19560012431005733</v>
      </c>
      <c r="K3" s="25">
        <f t="shared" ref="K3:K15" si="3">H3-I3</f>
        <v>42070162.3670066</v>
      </c>
      <c r="L3" s="44">
        <v>175848400</v>
      </c>
    </row>
    <row r="4" spans="1:12" ht="15.75" customHeight="1" x14ac:dyDescent="0.15">
      <c r="A4" s="3">
        <v>2019</v>
      </c>
      <c r="B4" s="23">
        <v>3045241</v>
      </c>
      <c r="C4" s="24">
        <v>15856600.000000002</v>
      </c>
      <c r="D4" s="24">
        <v>9089100.0000000019</v>
      </c>
      <c r="E4" s="24">
        <v>14567600.000000002</v>
      </c>
      <c r="F4" s="24">
        <v>13227400</v>
      </c>
      <c r="G4" s="24">
        <v>9791200.0000000019</v>
      </c>
      <c r="H4" s="25">
        <f t="shared" si="2"/>
        <v>46675300</v>
      </c>
      <c r="I4" s="26">
        <f t="shared" si="0"/>
        <v>3591353.7424015561</v>
      </c>
      <c r="J4" s="27">
        <f t="shared" si="1"/>
        <v>0.19473040344679096</v>
      </c>
      <c r="K4" s="25">
        <f t="shared" si="3"/>
        <v>43083946.257598445</v>
      </c>
      <c r="L4" s="44">
        <v>177930600</v>
      </c>
    </row>
    <row r="5" spans="1:12" ht="15.75" customHeight="1" x14ac:dyDescent="0.15">
      <c r="A5" s="3">
        <v>2020</v>
      </c>
      <c r="B5" s="23">
        <v>3017266</v>
      </c>
      <c r="C5" s="24">
        <v>16083800.000000004</v>
      </c>
      <c r="D5" s="24">
        <v>9240800.0000000037</v>
      </c>
      <c r="E5" s="24">
        <v>14906800.000000004</v>
      </c>
      <c r="F5" s="24">
        <v>13505200</v>
      </c>
      <c r="G5" s="24">
        <v>10005600.000000004</v>
      </c>
      <c r="H5" s="25">
        <f t="shared" si="2"/>
        <v>47658400.000000015</v>
      </c>
      <c r="I5" s="26">
        <f t="shared" si="0"/>
        <v>3558361.8967828737</v>
      </c>
      <c r="J5" s="27">
        <f t="shared" si="1"/>
        <v>0.19389656387960991</v>
      </c>
      <c r="K5" s="25">
        <f t="shared" si="3"/>
        <v>44100038.10321714</v>
      </c>
      <c r="L5" s="44">
        <v>180012800</v>
      </c>
    </row>
    <row r="6" spans="1:12" ht="15.75" customHeight="1" x14ac:dyDescent="0.15">
      <c r="A6" s="3">
        <v>2021</v>
      </c>
      <c r="B6" s="23">
        <v>2990677</v>
      </c>
      <c r="C6" s="24">
        <v>16311000.000000004</v>
      </c>
      <c r="D6" s="24">
        <v>9392500.0000000037</v>
      </c>
      <c r="E6" s="24">
        <v>15246000.000000004</v>
      </c>
      <c r="F6" s="24">
        <v>13783000</v>
      </c>
      <c r="G6" s="24">
        <v>10220000.000000004</v>
      </c>
      <c r="H6" s="25">
        <f t="shared" si="2"/>
        <v>48641500.000000015</v>
      </c>
      <c r="I6" s="26">
        <f t="shared" si="0"/>
        <v>3527004.6069471212</v>
      </c>
      <c r="J6" s="27">
        <f t="shared" si="1"/>
        <v>0.1930964300031866</v>
      </c>
      <c r="K6" s="25">
        <f t="shared" si="3"/>
        <v>45114495.393052891</v>
      </c>
      <c r="L6" s="44">
        <v>182095000</v>
      </c>
    </row>
    <row r="7" spans="1:12" ht="15.75" customHeight="1" x14ac:dyDescent="0.15">
      <c r="A7" s="3">
        <v>2022</v>
      </c>
      <c r="B7" s="23">
        <v>2962144</v>
      </c>
      <c r="C7" s="24">
        <v>16190600.000000004</v>
      </c>
      <c r="D7" s="24">
        <v>9004300.0000000037</v>
      </c>
      <c r="E7" s="24">
        <v>15785700.000000004</v>
      </c>
      <c r="F7" s="24">
        <v>13711700</v>
      </c>
      <c r="G7" s="24">
        <v>10609600.000000004</v>
      </c>
      <c r="H7" s="25">
        <f t="shared" si="2"/>
        <v>49111300.000000015</v>
      </c>
      <c r="I7" s="26">
        <f t="shared" si="0"/>
        <v>3493354.6934158299</v>
      </c>
      <c r="J7" s="27">
        <f t="shared" si="1"/>
        <v>0.1833447699409301</v>
      </c>
      <c r="K7" s="25">
        <f t="shared" si="3"/>
        <v>45617945.306584187</v>
      </c>
      <c r="L7" s="44">
        <v>183822800</v>
      </c>
    </row>
    <row r="8" spans="1:12" ht="15.75" customHeight="1" x14ac:dyDescent="0.15">
      <c r="A8" s="3">
        <v>2023</v>
      </c>
      <c r="B8" s="23">
        <v>2931643</v>
      </c>
      <c r="C8" s="24">
        <v>16070200.000000004</v>
      </c>
      <c r="D8" s="24">
        <v>8616100.0000000019</v>
      </c>
      <c r="E8" s="24">
        <v>16325400.000000004</v>
      </c>
      <c r="F8" s="24">
        <v>13640400</v>
      </c>
      <c r="G8" s="24">
        <v>10999200.000000002</v>
      </c>
      <c r="H8" s="25">
        <f t="shared" si="2"/>
        <v>49581100.000000007</v>
      </c>
      <c r="I8" s="26">
        <f t="shared" si="0"/>
        <v>3457383.8521927581</v>
      </c>
      <c r="J8" s="27">
        <f t="shared" si="1"/>
        <v>0.17377791134121673</v>
      </c>
      <c r="K8" s="25">
        <f t="shared" si="3"/>
        <v>46123716.147807248</v>
      </c>
      <c r="L8" s="44">
        <v>185550600</v>
      </c>
    </row>
    <row r="9" spans="1:12" ht="15.75" customHeight="1" x14ac:dyDescent="0.15">
      <c r="A9" s="3">
        <v>2024</v>
      </c>
      <c r="B9" s="23">
        <v>2899255</v>
      </c>
      <c r="C9" s="24">
        <v>15949800.000000006</v>
      </c>
      <c r="D9" s="24">
        <v>8227900.0000000019</v>
      </c>
      <c r="E9" s="24">
        <v>16865100.000000004</v>
      </c>
      <c r="F9" s="24">
        <v>13569100</v>
      </c>
      <c r="G9" s="24">
        <v>11388800</v>
      </c>
      <c r="H9" s="25">
        <f t="shared" si="2"/>
        <v>50050900.000000007</v>
      </c>
      <c r="I9" s="26">
        <f t="shared" si="0"/>
        <v>3419187.609265219</v>
      </c>
      <c r="J9" s="27">
        <f t="shared" si="1"/>
        <v>0.16439065031797631</v>
      </c>
      <c r="K9" s="25">
        <f t="shared" si="3"/>
        <v>46631712.390734792</v>
      </c>
      <c r="L9" s="44">
        <v>187278400</v>
      </c>
    </row>
    <row r="10" spans="1:12" ht="15.75" customHeight="1" x14ac:dyDescent="0.15">
      <c r="A10" s="3">
        <v>2025</v>
      </c>
      <c r="B10" s="23">
        <v>2865008</v>
      </c>
      <c r="C10" s="24">
        <v>15829400.000000006</v>
      </c>
      <c r="D10" s="24">
        <v>7839700.0000000019</v>
      </c>
      <c r="E10" s="24">
        <v>17404800.000000004</v>
      </c>
      <c r="F10" s="24">
        <v>13497800</v>
      </c>
      <c r="G10" s="24">
        <v>11778400</v>
      </c>
      <c r="H10" s="25">
        <f t="shared" si="2"/>
        <v>50520700.000000007</v>
      </c>
      <c r="I10" s="26">
        <f t="shared" si="0"/>
        <v>3378798.9859621613</v>
      </c>
      <c r="J10" s="27">
        <f t="shared" si="1"/>
        <v>0.15517797655218554</v>
      </c>
      <c r="K10" s="25">
        <f t="shared" si="3"/>
        <v>47141901.014037848</v>
      </c>
      <c r="L10" s="44">
        <v>189006200</v>
      </c>
    </row>
    <row r="11" spans="1:12" ht="15.75" customHeight="1" x14ac:dyDescent="0.15">
      <c r="A11" s="3">
        <v>2026</v>
      </c>
      <c r="B11" s="23">
        <v>2836142</v>
      </c>
      <c r="C11" s="24">
        <v>15709000.000000006</v>
      </c>
      <c r="D11" s="24">
        <v>7451500.0000000019</v>
      </c>
      <c r="E11" s="24">
        <v>17944500</v>
      </c>
      <c r="F11" s="24">
        <v>13426500</v>
      </c>
      <c r="G11" s="24">
        <v>12168000</v>
      </c>
      <c r="H11" s="25">
        <f t="shared" si="2"/>
        <v>50990500</v>
      </c>
      <c r="I11" s="26">
        <f t="shared" si="0"/>
        <v>3344756.3544830228</v>
      </c>
      <c r="J11" s="27">
        <f t="shared" si="1"/>
        <v>0.1461350643747365</v>
      </c>
      <c r="K11" s="25">
        <f t="shared" si="3"/>
        <v>47645743.645516977</v>
      </c>
      <c r="L11" s="44">
        <v>190734000</v>
      </c>
    </row>
    <row r="12" spans="1:12" ht="15.75" customHeight="1" x14ac:dyDescent="0.15">
      <c r="A12" s="3">
        <v>2027</v>
      </c>
      <c r="B12" s="23">
        <v>2805541</v>
      </c>
      <c r="C12" s="24">
        <v>15358200.000000006</v>
      </c>
      <c r="D12" s="24">
        <v>7411700.0000000019</v>
      </c>
      <c r="E12" s="24">
        <v>17710400</v>
      </c>
      <c r="F12" s="24">
        <v>13766300</v>
      </c>
      <c r="G12" s="24">
        <v>12445000</v>
      </c>
      <c r="H12" s="25">
        <f t="shared" si="2"/>
        <v>51333400</v>
      </c>
      <c r="I12" s="26">
        <f t="shared" si="0"/>
        <v>3308667.5799422786</v>
      </c>
      <c r="J12" s="27">
        <f t="shared" si="1"/>
        <v>0.14438357872262508</v>
      </c>
      <c r="K12" s="25">
        <f t="shared" si="3"/>
        <v>48024732.420057721</v>
      </c>
      <c r="L12" s="44">
        <v>192287600</v>
      </c>
    </row>
    <row r="13" spans="1:12" ht="15.75" customHeight="1" x14ac:dyDescent="0.15">
      <c r="A13" s="3">
        <v>2028</v>
      </c>
      <c r="B13" s="23">
        <v>2773236</v>
      </c>
      <c r="C13" s="24">
        <v>15007400.000000007</v>
      </c>
      <c r="D13" s="24">
        <v>7371900.0000000019</v>
      </c>
      <c r="E13" s="24">
        <v>17476300</v>
      </c>
      <c r="F13" s="24">
        <v>14106100</v>
      </c>
      <c r="G13" s="24">
        <v>12722000</v>
      </c>
      <c r="H13" s="25">
        <f t="shared" si="2"/>
        <v>51676300</v>
      </c>
      <c r="I13" s="26">
        <f t="shared" si="0"/>
        <v>3270569.2216684073</v>
      </c>
      <c r="J13" s="27">
        <f t="shared" si="1"/>
        <v>0.14265533716616713</v>
      </c>
      <c r="K13" s="25">
        <f t="shared" si="3"/>
        <v>48405730.778331593</v>
      </c>
      <c r="L13" s="44">
        <v>193841200</v>
      </c>
    </row>
    <row r="14" spans="1:12" ht="15.75" customHeight="1" x14ac:dyDescent="0.15">
      <c r="A14" s="3">
        <v>2029</v>
      </c>
      <c r="B14" s="23">
        <v>2739273</v>
      </c>
      <c r="C14" s="24">
        <v>14656600.000000007</v>
      </c>
      <c r="D14" s="24">
        <v>7332100.0000000009</v>
      </c>
      <c r="E14" s="24">
        <v>17242200</v>
      </c>
      <c r="F14" s="24">
        <v>14445900</v>
      </c>
      <c r="G14" s="24">
        <v>12999000</v>
      </c>
      <c r="H14" s="25">
        <f t="shared" si="2"/>
        <v>52019200</v>
      </c>
      <c r="I14" s="26">
        <f t="shared" si="0"/>
        <v>3230515.5289875376</v>
      </c>
      <c r="J14" s="27">
        <f t="shared" si="1"/>
        <v>0.14094988004429135</v>
      </c>
      <c r="K14" s="25">
        <f t="shared" si="3"/>
        <v>48788684.471012466</v>
      </c>
      <c r="L14" s="44">
        <v>195394800</v>
      </c>
    </row>
    <row r="15" spans="1:12" ht="15.75" customHeight="1" x14ac:dyDescent="0.15">
      <c r="A15" s="3">
        <v>2030</v>
      </c>
      <c r="B15" s="23">
        <v>2703670</v>
      </c>
      <c r="C15" s="24">
        <v>14305800.000000007</v>
      </c>
      <c r="D15" s="24">
        <v>7292300.0000000009</v>
      </c>
      <c r="E15" s="24">
        <v>17008100</v>
      </c>
      <c r="F15" s="24">
        <v>14785700</v>
      </c>
      <c r="G15" s="24">
        <v>13276000</v>
      </c>
      <c r="H15" s="25">
        <f t="shared" si="2"/>
        <v>52362100</v>
      </c>
      <c r="I15" s="26">
        <f t="shared" si="0"/>
        <v>3188527.7298968509</v>
      </c>
      <c r="J15" s="27">
        <f t="shared" si="1"/>
        <v>0.139266759736527</v>
      </c>
      <c r="K15" s="25">
        <f t="shared" si="3"/>
        <v>49173572.270103149</v>
      </c>
      <c r="L15" s="44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7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114</v>
      </c>
      <c r="C1" s="1" t="s">
        <v>160</v>
      </c>
      <c r="D1" s="1" t="s">
        <v>161</v>
      </c>
    </row>
    <row r="2" spans="1:4" ht="15.75" customHeight="1" x14ac:dyDescent="0.15">
      <c r="A2" s="4" t="s">
        <v>159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144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81</v>
      </c>
      <c r="B5" s="52">
        <v>0</v>
      </c>
      <c r="C5" s="53">
        <v>0.85</v>
      </c>
      <c r="D5" s="59">
        <v>50</v>
      </c>
    </row>
    <row r="6" spans="1:4" ht="15.75" customHeight="1" x14ac:dyDescent="0.15">
      <c r="A6" s="4" t="s">
        <v>155</v>
      </c>
      <c r="B6" s="33">
        <v>0</v>
      </c>
      <c r="C6" s="33">
        <v>0.85</v>
      </c>
      <c r="D6" s="19">
        <v>51</v>
      </c>
    </row>
    <row r="7" spans="1:4" ht="15.75" customHeight="1" x14ac:dyDescent="0.15">
      <c r="A7" s="4" t="s">
        <v>80</v>
      </c>
      <c r="B7" s="52">
        <v>0</v>
      </c>
      <c r="C7" s="53">
        <v>0.85</v>
      </c>
      <c r="D7" s="59">
        <v>1</v>
      </c>
    </row>
    <row r="8" spans="1:4" ht="15.75" customHeight="1" x14ac:dyDescent="0.15">
      <c r="A8" s="32" t="s">
        <v>156</v>
      </c>
      <c r="B8" s="33">
        <v>0</v>
      </c>
      <c r="C8" s="33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154</v>
      </c>
      <c r="B10" s="54">
        <v>0</v>
      </c>
      <c r="C10" s="55">
        <v>0.85</v>
      </c>
      <c r="D10" s="55">
        <v>2.99</v>
      </c>
    </row>
    <row r="11" spans="1:4" ht="15.75" customHeight="1" x14ac:dyDescent="0.15">
      <c r="A11" t="s">
        <v>157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83</v>
      </c>
      <c r="B12" s="54">
        <v>0</v>
      </c>
      <c r="C12" s="55">
        <v>0.85</v>
      </c>
      <c r="D12" s="55">
        <v>1.78</v>
      </c>
    </row>
    <row r="13" spans="1:4" ht="15.75" customHeight="1" x14ac:dyDescent="0.15">
      <c r="A13" s="4" t="s">
        <v>158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136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137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139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140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141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142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143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147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148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149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150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151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152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153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86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87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88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103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163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164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165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84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162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172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173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70" t="s">
        <v>208</v>
      </c>
      <c r="B40" s="75">
        <v>0.5</v>
      </c>
      <c r="C40" s="81">
        <v>0.85</v>
      </c>
      <c r="D40" s="71">
        <f>SUM('Interventions family planning'!E2:E10)</f>
        <v>0.82100000000000006</v>
      </c>
    </row>
    <row r="41" spans="1:4" ht="15.75" customHeight="1" x14ac:dyDescent="0.15">
      <c r="A41" s="82"/>
      <c r="B41" s="83"/>
      <c r="C41" s="84"/>
      <c r="D41" s="85"/>
    </row>
    <row r="42" spans="1:4" ht="15.75" customHeight="1" x14ac:dyDescent="0.15">
      <c r="A42" s="82"/>
      <c r="B42" s="83"/>
      <c r="C42" s="84"/>
      <c r="D42" s="85"/>
    </row>
    <row r="43" spans="1:4" ht="15.75" customHeight="1" x14ac:dyDescent="0.15">
      <c r="A43" s="82"/>
      <c r="B43" s="83"/>
      <c r="C43" s="84"/>
      <c r="D43" s="85"/>
    </row>
    <row r="44" spans="1:4" ht="15.75" customHeight="1" x14ac:dyDescent="0.15">
      <c r="A44" s="82"/>
      <c r="B44" s="83"/>
      <c r="C44" s="84"/>
      <c r="D44" s="85"/>
    </row>
    <row r="45" spans="1:4" ht="15.75" customHeight="1" x14ac:dyDescent="0.15">
      <c r="A45" s="82"/>
      <c r="B45" s="83"/>
      <c r="C45" s="84"/>
      <c r="D45" s="85"/>
    </row>
    <row r="46" spans="1:4" ht="15.75" customHeight="1" x14ac:dyDescent="0.15">
      <c r="A46" s="82"/>
      <c r="B46" s="83"/>
      <c r="C46" s="84"/>
      <c r="D46" s="85"/>
    </row>
    <row r="47" spans="1:4" ht="15.75" customHeight="1" x14ac:dyDescent="0.15">
      <c r="A47" s="82"/>
      <c r="B47" s="83"/>
      <c r="C47" s="84"/>
      <c r="D47" s="85"/>
    </row>
    <row r="48" spans="1:4" ht="15.75" customHeight="1" x14ac:dyDescent="0.15">
      <c r="A48" s="82"/>
      <c r="B48" s="83"/>
      <c r="C48" s="84"/>
      <c r="D48" s="85"/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5" sqref="C1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132</v>
      </c>
      <c r="H1" s="10" t="s">
        <v>133</v>
      </c>
      <c r="I1" s="10" t="s">
        <v>134</v>
      </c>
      <c r="J1" s="10" t="s">
        <v>135</v>
      </c>
    </row>
    <row r="2" spans="1:10" ht="15.75" customHeight="1" x14ac:dyDescent="0.15">
      <c r="A2" s="10" t="s">
        <v>11</v>
      </c>
      <c r="B2" s="98">
        <v>7.0000000000000001E-3</v>
      </c>
      <c r="C2" s="13">
        <v>0</v>
      </c>
      <c r="D2" s="13">
        <v>0</v>
      </c>
      <c r="E2" s="13">
        <v>0</v>
      </c>
      <c r="F2" s="13">
        <v>0</v>
      </c>
      <c r="G2" s="33">
        <v>0</v>
      </c>
      <c r="H2" s="33">
        <v>0</v>
      </c>
      <c r="I2" s="33">
        <v>0</v>
      </c>
      <c r="J2" s="33">
        <v>0</v>
      </c>
    </row>
    <row r="3" spans="1:10" ht="15.75" customHeight="1" x14ac:dyDescent="0.15">
      <c r="A3" s="10" t="s">
        <v>16</v>
      </c>
      <c r="B3" s="98">
        <v>0.19900000000000001</v>
      </c>
      <c r="C3" s="13">
        <v>0</v>
      </c>
      <c r="D3" s="13">
        <v>0</v>
      </c>
      <c r="E3" s="13">
        <v>0</v>
      </c>
      <c r="F3" s="13">
        <v>0</v>
      </c>
      <c r="G3" s="33">
        <v>0</v>
      </c>
      <c r="H3" s="33">
        <v>0</v>
      </c>
      <c r="I3" s="33">
        <v>0</v>
      </c>
      <c r="J3" s="33">
        <v>0</v>
      </c>
    </row>
    <row r="4" spans="1:10" ht="15.75" customHeight="1" x14ac:dyDescent="0.15">
      <c r="A4" s="10" t="s">
        <v>17</v>
      </c>
      <c r="B4" s="98">
        <v>5.8999999999999997E-2</v>
      </c>
      <c r="C4" s="13">
        <v>0</v>
      </c>
      <c r="D4" s="13">
        <v>0</v>
      </c>
      <c r="E4" s="13">
        <v>0</v>
      </c>
      <c r="F4" s="13">
        <v>0</v>
      </c>
      <c r="G4" s="33">
        <v>0</v>
      </c>
      <c r="H4" s="33">
        <v>0</v>
      </c>
      <c r="I4" s="33">
        <v>0</v>
      </c>
      <c r="J4" s="33">
        <v>0</v>
      </c>
    </row>
    <row r="5" spans="1:10" ht="15.75" customHeight="1" x14ac:dyDescent="0.15">
      <c r="A5" s="10" t="s">
        <v>19</v>
      </c>
      <c r="B5" s="98">
        <v>0.22900000000000001</v>
      </c>
      <c r="C5" s="13">
        <v>0</v>
      </c>
      <c r="D5" s="13">
        <v>0</v>
      </c>
      <c r="E5" s="13">
        <v>0</v>
      </c>
      <c r="F5" s="13">
        <v>0</v>
      </c>
      <c r="G5" s="33">
        <v>0</v>
      </c>
      <c r="H5" s="33">
        <v>0</v>
      </c>
      <c r="I5" s="33">
        <v>0</v>
      </c>
      <c r="J5" s="33">
        <v>0</v>
      </c>
    </row>
    <row r="6" spans="1:10" ht="15.75" customHeight="1" x14ac:dyDescent="0.15">
      <c r="A6" s="10" t="s">
        <v>22</v>
      </c>
      <c r="B6" s="98">
        <v>0.29699999999999999</v>
      </c>
      <c r="C6" s="13">
        <v>0</v>
      </c>
      <c r="D6" s="13">
        <v>0</v>
      </c>
      <c r="E6" s="13">
        <v>0</v>
      </c>
      <c r="F6" s="13">
        <v>0</v>
      </c>
      <c r="G6" s="33">
        <v>0</v>
      </c>
      <c r="H6" s="33">
        <v>0</v>
      </c>
      <c r="I6" s="33">
        <v>0</v>
      </c>
      <c r="J6" s="33">
        <v>0</v>
      </c>
    </row>
    <row r="7" spans="1:10" ht="15.75" customHeight="1" x14ac:dyDescent="0.15">
      <c r="A7" s="10" t="s">
        <v>23</v>
      </c>
      <c r="B7" s="98">
        <v>6.0000000000000001E-3</v>
      </c>
      <c r="C7" s="13">
        <v>0</v>
      </c>
      <c r="D7" s="13">
        <v>0</v>
      </c>
      <c r="E7" s="13">
        <v>0</v>
      </c>
      <c r="F7" s="13">
        <v>0</v>
      </c>
      <c r="G7" s="33">
        <v>0</v>
      </c>
      <c r="H7" s="33">
        <v>0</v>
      </c>
      <c r="I7" s="33">
        <v>0</v>
      </c>
      <c r="J7" s="33">
        <v>0</v>
      </c>
    </row>
    <row r="8" spans="1:10" ht="15.75" customHeight="1" x14ac:dyDescent="0.15">
      <c r="A8" s="10" t="s">
        <v>45</v>
      </c>
      <c r="B8" s="98">
        <v>0.127</v>
      </c>
      <c r="C8" s="13">
        <v>0</v>
      </c>
      <c r="D8" s="13">
        <v>0</v>
      </c>
      <c r="E8" s="13">
        <v>0</v>
      </c>
      <c r="F8" s="13">
        <v>0</v>
      </c>
      <c r="G8" s="33">
        <v>0</v>
      </c>
      <c r="H8" s="33">
        <v>0</v>
      </c>
      <c r="I8" s="33">
        <v>0</v>
      </c>
      <c r="J8" s="33">
        <v>0</v>
      </c>
    </row>
    <row r="9" spans="1:10" ht="15.75" customHeight="1" x14ac:dyDescent="0.15">
      <c r="A9" s="10" t="s">
        <v>25</v>
      </c>
      <c r="B9" s="98">
        <v>7.5999999999999998E-2</v>
      </c>
      <c r="C9" s="13">
        <v>0</v>
      </c>
      <c r="D9" s="13">
        <v>0</v>
      </c>
      <c r="E9" s="13">
        <v>0</v>
      </c>
      <c r="F9" s="1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ht="15.75" customHeight="1" x14ac:dyDescent="0.15">
      <c r="A10" s="10" t="s">
        <v>28</v>
      </c>
      <c r="B10" s="98">
        <v>0</v>
      </c>
      <c r="C10" s="98">
        <v>0.14810000000000001</v>
      </c>
      <c r="D10" s="98">
        <v>0.14810000000000001</v>
      </c>
      <c r="E10" s="98">
        <v>0.14810000000000001</v>
      </c>
      <c r="F10" s="98">
        <v>0.14810000000000001</v>
      </c>
      <c r="G10" s="33">
        <v>0</v>
      </c>
      <c r="H10" s="33">
        <v>0</v>
      </c>
      <c r="I10" s="33">
        <v>0</v>
      </c>
      <c r="J10" s="33">
        <v>0</v>
      </c>
    </row>
    <row r="11" spans="1:10" ht="15.75" customHeight="1" x14ac:dyDescent="0.15">
      <c r="A11" s="10" t="s">
        <v>30</v>
      </c>
      <c r="B11" s="98">
        <v>0</v>
      </c>
      <c r="C11" s="98">
        <v>0.2883</v>
      </c>
      <c r="D11" s="98">
        <v>0.2883</v>
      </c>
      <c r="E11" s="98">
        <v>0.2883</v>
      </c>
      <c r="F11" s="98">
        <v>0.2883</v>
      </c>
      <c r="G11" s="33">
        <v>0</v>
      </c>
      <c r="H11" s="33">
        <v>0</v>
      </c>
      <c r="I11" s="33">
        <v>0</v>
      </c>
      <c r="J11" s="33">
        <v>0</v>
      </c>
    </row>
    <row r="12" spans="1:10" ht="15.75" customHeight="1" x14ac:dyDescent="0.15">
      <c r="A12" s="10" t="s">
        <v>31</v>
      </c>
      <c r="B12" s="98">
        <v>0</v>
      </c>
      <c r="C12" s="98">
        <v>4.1000000000000002E-2</v>
      </c>
      <c r="D12" s="98">
        <v>4.1000000000000002E-2</v>
      </c>
      <c r="E12" s="98">
        <v>4.1000000000000002E-2</v>
      </c>
      <c r="F12" s="98">
        <v>4.1000000000000002E-2</v>
      </c>
      <c r="G12" s="33">
        <v>0</v>
      </c>
      <c r="H12" s="33">
        <v>0</v>
      </c>
      <c r="I12" s="33">
        <v>0</v>
      </c>
      <c r="J12" s="33">
        <v>0</v>
      </c>
    </row>
    <row r="13" spans="1:10" ht="15.75" customHeight="1" x14ac:dyDescent="0.15">
      <c r="A13" s="10" t="s">
        <v>32</v>
      </c>
      <c r="B13" s="13">
        <v>0</v>
      </c>
      <c r="C13" s="98">
        <v>5.0099999999999999E-2</v>
      </c>
      <c r="D13" s="98">
        <v>5.0099999999999999E-2</v>
      </c>
      <c r="E13" s="98">
        <v>5.0099999999999999E-2</v>
      </c>
      <c r="F13" s="98">
        <v>5.0099999999999999E-2</v>
      </c>
      <c r="G13" s="33">
        <v>0</v>
      </c>
      <c r="H13" s="33">
        <v>0</v>
      </c>
      <c r="I13" s="33">
        <v>0</v>
      </c>
      <c r="J13" s="33">
        <v>0</v>
      </c>
    </row>
    <row r="14" spans="1:10" ht="15.75" customHeight="1" x14ac:dyDescent="0.15">
      <c r="A14" s="10" t="s">
        <v>33</v>
      </c>
      <c r="B14" s="13">
        <v>0</v>
      </c>
      <c r="C14" s="98">
        <v>6.0000000000000001E-3</v>
      </c>
      <c r="D14" s="98">
        <v>6.0000000000000001E-3</v>
      </c>
      <c r="E14" s="98">
        <v>6.0000000000000001E-3</v>
      </c>
      <c r="F14" s="98">
        <v>6.0000000000000001E-3</v>
      </c>
      <c r="G14" s="33">
        <v>0</v>
      </c>
      <c r="H14" s="33">
        <v>0</v>
      </c>
      <c r="I14" s="33">
        <v>0</v>
      </c>
      <c r="J14" s="33">
        <v>0</v>
      </c>
    </row>
    <row r="15" spans="1:10" ht="15.75" customHeight="1" x14ac:dyDescent="0.15">
      <c r="A15" s="10" t="s">
        <v>34</v>
      </c>
      <c r="B15" s="13">
        <v>0</v>
      </c>
      <c r="C15" s="98">
        <v>0.01</v>
      </c>
      <c r="D15" s="98">
        <v>0.01</v>
      </c>
      <c r="E15" s="98">
        <v>0.01</v>
      </c>
      <c r="F15" s="98">
        <v>0.01</v>
      </c>
      <c r="G15" s="33">
        <v>0</v>
      </c>
      <c r="H15" s="33">
        <v>0</v>
      </c>
      <c r="I15" s="33">
        <v>0</v>
      </c>
      <c r="J15" s="33">
        <v>0</v>
      </c>
    </row>
    <row r="16" spans="1:10" ht="15.75" customHeight="1" x14ac:dyDescent="0.15">
      <c r="A16" s="10" t="s">
        <v>35</v>
      </c>
      <c r="B16" s="13">
        <v>0</v>
      </c>
      <c r="C16" s="98">
        <v>0</v>
      </c>
      <c r="D16" s="98">
        <v>0</v>
      </c>
      <c r="E16" s="98">
        <v>0</v>
      </c>
      <c r="F16" s="98">
        <v>0</v>
      </c>
      <c r="G16" s="33">
        <v>0</v>
      </c>
      <c r="H16" s="33">
        <v>0</v>
      </c>
      <c r="I16" s="33">
        <v>0</v>
      </c>
      <c r="J16" s="33">
        <v>0</v>
      </c>
    </row>
    <row r="17" spans="1:10" ht="15.75" customHeight="1" x14ac:dyDescent="0.15">
      <c r="A17" s="10" t="s">
        <v>36</v>
      </c>
      <c r="B17" s="13">
        <v>0</v>
      </c>
      <c r="C17" s="98">
        <v>0.14510000000000001</v>
      </c>
      <c r="D17" s="98">
        <v>0.14510000000000001</v>
      </c>
      <c r="E17" s="98">
        <v>0.14510000000000001</v>
      </c>
      <c r="F17" s="98">
        <v>0.14510000000000001</v>
      </c>
      <c r="G17" s="33">
        <v>0</v>
      </c>
      <c r="H17" s="33">
        <v>0</v>
      </c>
      <c r="I17" s="33">
        <v>0</v>
      </c>
      <c r="J17" s="33">
        <v>0</v>
      </c>
    </row>
    <row r="18" spans="1:10" ht="15.75" customHeight="1" x14ac:dyDescent="0.15">
      <c r="A18" s="10" t="s">
        <v>37</v>
      </c>
      <c r="B18" s="13">
        <v>0</v>
      </c>
      <c r="C18" s="98">
        <v>0.31130000000000002</v>
      </c>
      <c r="D18" s="98">
        <v>0.31130000000000002</v>
      </c>
      <c r="E18" s="98">
        <v>0.31130000000000002</v>
      </c>
      <c r="F18" s="98">
        <v>0.31130000000000002</v>
      </c>
      <c r="G18" s="33">
        <v>0</v>
      </c>
      <c r="H18" s="33">
        <v>0</v>
      </c>
      <c r="I18" s="33">
        <v>0</v>
      </c>
      <c r="J18" s="33">
        <v>0</v>
      </c>
    </row>
    <row r="19" spans="1:10" ht="15.75" customHeight="1" x14ac:dyDescent="0.15">
      <c r="A19" s="10" t="s">
        <v>91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99">
        <v>2.5899999999999999E-2</v>
      </c>
      <c r="H19" s="99">
        <v>2.5899999999999999E-2</v>
      </c>
      <c r="I19" s="99">
        <v>2.5899999999999999E-2</v>
      </c>
      <c r="J19" s="99">
        <v>2.5899999999999999E-2</v>
      </c>
    </row>
    <row r="20" spans="1:10" ht="15.75" customHeight="1" x14ac:dyDescent="0.15">
      <c r="A20" s="10" t="s">
        <v>92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99">
        <v>7.1000000000000004E-3</v>
      </c>
      <c r="H20" s="99">
        <v>7.1000000000000004E-3</v>
      </c>
      <c r="I20" s="99">
        <v>7.1000000000000004E-3</v>
      </c>
      <c r="J20" s="99">
        <v>7.1000000000000004E-3</v>
      </c>
    </row>
    <row r="21" spans="1:10" ht="15.75" customHeight="1" x14ac:dyDescent="0.15">
      <c r="A21" s="10" t="s">
        <v>93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99">
        <v>0.25590000000000002</v>
      </c>
      <c r="H21" s="99">
        <v>0.25590000000000002</v>
      </c>
      <c r="I21" s="99">
        <v>0.25590000000000002</v>
      </c>
      <c r="J21" s="99">
        <v>0.25590000000000002</v>
      </c>
    </row>
    <row r="22" spans="1:10" ht="15.75" customHeight="1" x14ac:dyDescent="0.15">
      <c r="A22" s="10" t="s">
        <v>94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99">
        <v>0.1464</v>
      </c>
      <c r="H22" s="99">
        <v>0.1464</v>
      </c>
      <c r="I22" s="99">
        <v>0.1464</v>
      </c>
      <c r="J22" s="99">
        <v>0.1464</v>
      </c>
    </row>
    <row r="23" spans="1:10" ht="15.75" customHeight="1" x14ac:dyDescent="0.15">
      <c r="A23" s="10" t="s">
        <v>95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99">
        <v>1.7600000000000001E-2</v>
      </c>
      <c r="H23" s="99">
        <v>1.7600000000000001E-2</v>
      </c>
      <c r="I23" s="99">
        <v>1.7600000000000001E-2</v>
      </c>
      <c r="J23" s="99">
        <v>1.7600000000000001E-2</v>
      </c>
    </row>
    <row r="24" spans="1:10" ht="15.75" customHeight="1" x14ac:dyDescent="0.15">
      <c r="A24" s="10" t="s">
        <v>96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99">
        <v>1.8100000000000002E-2</v>
      </c>
      <c r="H24" s="99">
        <v>1.8100000000000002E-2</v>
      </c>
      <c r="I24" s="99">
        <v>1.8100000000000002E-2</v>
      </c>
      <c r="J24" s="99">
        <v>1.8100000000000002E-2</v>
      </c>
    </row>
    <row r="25" spans="1:10" ht="15.75" customHeight="1" x14ac:dyDescent="0.15">
      <c r="A25" s="10" t="s">
        <v>97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99">
        <v>1.14E-2</v>
      </c>
      <c r="H25" s="99">
        <v>1.14E-2</v>
      </c>
      <c r="I25" s="99">
        <v>1.14E-2</v>
      </c>
      <c r="J25" s="99">
        <v>1.14E-2</v>
      </c>
    </row>
    <row r="26" spans="1:10" ht="15.75" customHeight="1" x14ac:dyDescent="0.15">
      <c r="A26" s="10" t="s">
        <v>98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99">
        <v>0.15129999999999999</v>
      </c>
      <c r="H26" s="99">
        <v>0.15129999999999999</v>
      </c>
      <c r="I26" s="99">
        <v>0.15129999999999999</v>
      </c>
      <c r="J26" s="99">
        <v>0.15129999999999999</v>
      </c>
    </row>
    <row r="27" spans="1:10" ht="15.75" customHeight="1" x14ac:dyDescent="0.15">
      <c r="A27" s="10" t="s">
        <v>99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99">
        <v>0.36630000000000001</v>
      </c>
      <c r="H27" s="99">
        <v>0.36630000000000001</v>
      </c>
      <c r="I27" s="99">
        <v>0.36630000000000001</v>
      </c>
      <c r="J27" s="99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146</v>
      </c>
      <c r="B3" s="33">
        <v>5.1999999999999998E-2</v>
      </c>
      <c r="C3" s="33">
        <v>5.1999999999999998E-2</v>
      </c>
      <c r="D3" s="33">
        <v>5.1999999999999998E-2</v>
      </c>
      <c r="E3" s="33">
        <v>5.1999999999999998E-2</v>
      </c>
      <c r="F3" s="33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166</v>
      </c>
      <c r="B5" s="49">
        <f>Distributions!C10/100 * 2.6</f>
        <v>0.39</v>
      </c>
      <c r="C5" s="49">
        <f>Distributions!D10/100 * 2.6</f>
        <v>0.39</v>
      </c>
      <c r="D5" s="49">
        <f>Distributions!E10/100 * 2.6</f>
        <v>0.33540000000000003</v>
      </c>
      <c r="E5" s="49">
        <f>Distributions!F10/100 * 2.6</f>
        <v>0.28600000000000003</v>
      </c>
      <c r="F5" s="49">
        <f>Distributions!G10/100 * 2.6</f>
        <v>0.27300000000000002</v>
      </c>
    </row>
    <row r="6" spans="1:6" ht="15.75" customHeight="1" x14ac:dyDescent="0.15">
      <c r="A6" s="4" t="s">
        <v>167</v>
      </c>
      <c r="B6" s="49">
        <f>Distributions!C11/100 * 2.6</f>
        <v>0.12740000000000001</v>
      </c>
      <c r="C6" s="49">
        <f>Distributions!D11/100 * 2.6</f>
        <v>0.12740000000000001</v>
      </c>
      <c r="D6" s="49">
        <f>Distributions!E11/100 * 2.6</f>
        <v>0.13780000000000001</v>
      </c>
      <c r="E6" s="49">
        <f>Distributions!F11/100 * 2.6</f>
        <v>0.10659999999999999</v>
      </c>
      <c r="F6" s="49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C4" sqref="C4"/>
    </sheetView>
  </sheetViews>
  <sheetFormatPr baseColWidth="10" defaultRowHeight="13" x14ac:dyDescent="0.15"/>
  <cols>
    <col min="1" max="1" width="31.33203125" bestFit="1" customWidth="1"/>
    <col min="2" max="2" width="8.5" bestFit="1" customWidth="1"/>
    <col min="3" max="3" width="10" bestFit="1" customWidth="1"/>
    <col min="4" max="4" width="10.83203125" bestFit="1" customWidth="1"/>
    <col min="5" max="6" width="11.83203125" bestFit="1" customWidth="1"/>
    <col min="7" max="10" width="13.83203125" bestFit="1" customWidth="1"/>
    <col min="11" max="14" width="15.1640625" bestFit="1" customWidth="1"/>
  </cols>
  <sheetData>
    <row r="1" spans="1:14" x14ac:dyDescent="0.15">
      <c r="A1" s="10" t="s">
        <v>224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132</v>
      </c>
      <c r="H1" s="10" t="s">
        <v>133</v>
      </c>
      <c r="I1" s="10" t="s">
        <v>134</v>
      </c>
      <c r="J1" s="10" t="s">
        <v>135</v>
      </c>
      <c r="K1" s="10" t="s">
        <v>128</v>
      </c>
      <c r="L1" s="10" t="s">
        <v>129</v>
      </c>
      <c r="M1" s="10" t="s">
        <v>130</v>
      </c>
      <c r="N1" s="10" t="s">
        <v>131</v>
      </c>
    </row>
    <row r="2" spans="1:14" x14ac:dyDescent="0.15">
      <c r="A2" s="10" t="s">
        <v>225</v>
      </c>
      <c r="B2" s="39">
        <v>0.1</v>
      </c>
      <c r="C2" s="39">
        <v>0.1</v>
      </c>
      <c r="D2" s="102">
        <v>0.74</v>
      </c>
      <c r="E2" s="102">
        <v>0.55000000000000004</v>
      </c>
      <c r="F2" s="102">
        <v>0.42699999999999999</v>
      </c>
      <c r="G2" s="103">
        <v>0.48149999999999998</v>
      </c>
      <c r="H2" s="103">
        <v>0.48149999999999998</v>
      </c>
      <c r="I2" s="103">
        <v>0.48149999999999998</v>
      </c>
      <c r="J2" s="103">
        <v>0.48149999999999998</v>
      </c>
      <c r="K2" s="103">
        <v>0.43469999999999998</v>
      </c>
      <c r="L2" s="103">
        <v>0.43469999999999998</v>
      </c>
      <c r="M2" s="103">
        <v>0.43469999999999998</v>
      </c>
      <c r="N2" s="103">
        <v>0.43469999999999998</v>
      </c>
    </row>
    <row r="3" spans="1:14" x14ac:dyDescent="0.15">
      <c r="A3" s="10" t="s">
        <v>226</v>
      </c>
      <c r="B3" s="39">
        <v>0.05</v>
      </c>
      <c r="C3" s="39">
        <v>0.05</v>
      </c>
      <c r="D3" s="102">
        <v>0.31079999999999997</v>
      </c>
      <c r="E3" s="102">
        <v>0.23100000000000001</v>
      </c>
      <c r="F3" s="102">
        <v>0.17934</v>
      </c>
      <c r="G3" s="103">
        <v>0.23580000000000001</v>
      </c>
      <c r="H3" s="103">
        <v>0.23580000000000001</v>
      </c>
      <c r="I3" s="103">
        <v>0.23580000000000001</v>
      </c>
      <c r="J3" s="103">
        <v>0.23580000000000001</v>
      </c>
      <c r="K3" s="103">
        <v>0.2238</v>
      </c>
      <c r="L3" s="103">
        <v>0.2238</v>
      </c>
      <c r="M3" s="103">
        <v>0.2238</v>
      </c>
      <c r="N3" s="103">
        <v>0.2238</v>
      </c>
    </row>
    <row r="4" spans="1:14" x14ac:dyDescent="0.15">
      <c r="A4" s="10" t="s">
        <v>227</v>
      </c>
      <c r="B4" s="102">
        <v>0.01</v>
      </c>
      <c r="C4" s="102">
        <v>0.01</v>
      </c>
      <c r="D4" s="102">
        <v>0.01</v>
      </c>
      <c r="E4" s="102">
        <v>0.01</v>
      </c>
      <c r="F4" s="102">
        <v>0.01</v>
      </c>
      <c r="G4" s="102">
        <v>6.0000000000000001E-3</v>
      </c>
      <c r="H4" s="102">
        <v>6.0000000000000001E-3</v>
      </c>
      <c r="I4" s="102">
        <v>6.0000000000000001E-3</v>
      </c>
      <c r="J4" s="102">
        <v>6.0000000000000001E-3</v>
      </c>
      <c r="K4" s="102">
        <v>0</v>
      </c>
      <c r="L4" s="102">
        <v>0</v>
      </c>
      <c r="M4" s="102">
        <v>0</v>
      </c>
      <c r="N4" s="10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166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167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109</v>
      </c>
      <c r="B1" s="10" t="s">
        <v>62</v>
      </c>
      <c r="C1" s="31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101"/>
      <c r="D3" s="84"/>
      <c r="E3" s="84"/>
      <c r="F3" s="84"/>
    </row>
    <row r="4" spans="1:6" ht="15.75" customHeight="1" x14ac:dyDescent="0.15">
      <c r="A4" s="10"/>
      <c r="C4" s="101"/>
      <c r="D4" s="84"/>
      <c r="E4" s="84"/>
      <c r="F4" s="84"/>
    </row>
    <row r="5" spans="1:6" ht="15.75" customHeight="1" x14ac:dyDescent="0.15">
      <c r="A5" s="10" t="s">
        <v>223</v>
      </c>
      <c r="B5" t="s">
        <v>106</v>
      </c>
      <c r="C5" s="37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61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169</v>
      </c>
      <c r="C7" s="61">
        <v>1</v>
      </c>
      <c r="D7" s="61">
        <v>2.58</v>
      </c>
      <c r="E7" s="61">
        <v>1.65</v>
      </c>
      <c r="F7" s="61">
        <v>3.5</v>
      </c>
    </row>
    <row r="8" spans="1:6" ht="15.75" customHeight="1" x14ac:dyDescent="0.2">
      <c r="B8" t="s">
        <v>168</v>
      </c>
      <c r="C8" s="61">
        <v>1</v>
      </c>
      <c r="D8" s="61">
        <v>2.58</v>
      </c>
      <c r="E8" s="61">
        <v>1.65</v>
      </c>
      <c r="F8" s="61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31"/>
      <c r="D11" s="10"/>
      <c r="E11" s="10"/>
      <c r="F11" s="10"/>
    </row>
    <row r="12" spans="1:6" ht="15.75" customHeight="1" x14ac:dyDescent="0.15">
      <c r="A12" s="10" t="s">
        <v>222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90"/>
  <sheetViews>
    <sheetView workbookViewId="0">
      <selection activeCell="G66" sqref="G6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12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132</v>
      </c>
      <c r="J1" s="10" t="s">
        <v>133</v>
      </c>
      <c r="K1" s="10" t="s">
        <v>134</v>
      </c>
      <c r="L1" s="10" t="s">
        <v>135</v>
      </c>
    </row>
    <row r="2" spans="1:12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</row>
    <row r="4" spans="1:12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</row>
    <row r="5" spans="1:12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</row>
    <row r="6" spans="1:12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</row>
    <row r="8" spans="1:12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</row>
    <row r="9" spans="1:12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</row>
    <row r="10" spans="1:12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</row>
    <row r="13" spans="1:12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</row>
    <row r="14" spans="1:12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</row>
    <row r="21" spans="1:12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</row>
    <row r="24" spans="1:12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</row>
    <row r="26" spans="1:12" x14ac:dyDescent="0.15">
      <c r="C26" s="4" t="s">
        <v>166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</row>
    <row r="27" spans="1:12" x14ac:dyDescent="0.15">
      <c r="C27" s="4" t="s">
        <v>167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</row>
    <row r="28" spans="1:12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</row>
    <row r="30" spans="1:12" x14ac:dyDescent="0.15">
      <c r="C30" s="4" t="s">
        <v>166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</row>
    <row r="31" spans="1:12" x14ac:dyDescent="0.15">
      <c r="C31" s="4" t="s">
        <v>167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</row>
    <row r="32" spans="1:12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15">
      <c r="C34" s="4" t="s">
        <v>166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</row>
    <row r="35" spans="1:12" x14ac:dyDescent="0.15">
      <c r="C35" s="4" t="s">
        <v>167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</row>
    <row r="36" spans="1:12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15">
      <c r="C38" s="4" t="s">
        <v>166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15">
      <c r="C39" s="4" t="s">
        <v>167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</row>
    <row r="42" spans="1:12" x14ac:dyDescent="0.15">
      <c r="C42" s="4" t="s">
        <v>166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</row>
    <row r="43" spans="1:12" x14ac:dyDescent="0.15">
      <c r="C43" s="4" t="s">
        <v>167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</row>
    <row r="46" spans="1:12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</row>
    <row r="47" spans="1:12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</row>
    <row r="48" spans="1:12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</row>
    <row r="49" spans="2:12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2:12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2:12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2:12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</row>
    <row r="53" spans="2:12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</row>
    <row r="54" spans="2:12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</row>
    <row r="55" spans="2:12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</row>
    <row r="56" spans="2:12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</row>
    <row r="57" spans="2:12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</row>
    <row r="58" spans="2:12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</row>
    <row r="59" spans="2:12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</row>
    <row r="60" spans="2:12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2:12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2:12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  <c r="J62" s="4">
        <v>1</v>
      </c>
      <c r="K62" s="4">
        <v>1</v>
      </c>
      <c r="L62" s="4">
        <v>1</v>
      </c>
    </row>
    <row r="63" spans="2:12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  <c r="J63" s="4">
        <v>1</v>
      </c>
      <c r="K63" s="4">
        <v>1</v>
      </c>
      <c r="L63" s="4">
        <v>1</v>
      </c>
    </row>
    <row r="64" spans="2:12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  <c r="J64" s="4">
        <v>1</v>
      </c>
      <c r="K64" s="4">
        <v>1</v>
      </c>
      <c r="L64" s="4">
        <v>1</v>
      </c>
    </row>
    <row r="65" spans="1:12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  <c r="J65" s="4">
        <v>1</v>
      </c>
      <c r="K65" s="4">
        <v>1</v>
      </c>
      <c r="L65" s="4">
        <v>1</v>
      </c>
    </row>
    <row r="66" spans="1:12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  <c r="J66" s="4">
        <v>1</v>
      </c>
      <c r="K66" s="4">
        <v>1</v>
      </c>
      <c r="L66" s="4">
        <v>1</v>
      </c>
    </row>
    <row r="67" spans="1:12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  <c r="J67" s="4">
        <v>1</v>
      </c>
      <c r="K67" s="4">
        <v>1</v>
      </c>
      <c r="L67" s="4">
        <v>1</v>
      </c>
    </row>
    <row r="68" spans="1:12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  <c r="J68" s="4">
        <v>1</v>
      </c>
      <c r="K68" s="4">
        <v>1</v>
      </c>
      <c r="L68" s="4">
        <v>1</v>
      </c>
    </row>
    <row r="69" spans="1:12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  <c r="J69" s="4">
        <v>1</v>
      </c>
      <c r="K69" s="4">
        <v>1</v>
      </c>
      <c r="L69" s="4">
        <v>1</v>
      </c>
    </row>
    <row r="70" spans="1:12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  <c r="J70" s="4">
        <v>1</v>
      </c>
      <c r="K70" s="4">
        <v>1</v>
      </c>
      <c r="L70" s="4">
        <v>1</v>
      </c>
    </row>
    <row r="71" spans="1:12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  <c r="J71" s="4">
        <v>1</v>
      </c>
      <c r="K71" s="4">
        <v>1</v>
      </c>
      <c r="L71" s="4">
        <v>1</v>
      </c>
    </row>
    <row r="72" spans="1:12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  <c r="J72" s="4">
        <v>1</v>
      </c>
      <c r="K72" s="4">
        <v>1</v>
      </c>
      <c r="L72" s="4">
        <v>1</v>
      </c>
    </row>
    <row r="73" spans="1:12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  <c r="J73" s="4">
        <v>1</v>
      </c>
      <c r="K73" s="4">
        <v>1</v>
      </c>
      <c r="L73" s="4">
        <v>1</v>
      </c>
    </row>
    <row r="76" spans="1:12" x14ac:dyDescent="0.15">
      <c r="A76" s="10" t="s">
        <v>117</v>
      </c>
      <c r="B76" t="s">
        <v>91</v>
      </c>
      <c r="C76" s="4" t="s">
        <v>110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1:12" x14ac:dyDescent="0.15">
      <c r="C77" s="4" t="s">
        <v>111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  <c r="J77" s="4">
        <v>3.51</v>
      </c>
      <c r="K77" s="4">
        <v>3.51</v>
      </c>
      <c r="L77" s="4">
        <v>3.51</v>
      </c>
    </row>
    <row r="78" spans="1:12" x14ac:dyDescent="0.15">
      <c r="B78" t="s">
        <v>92</v>
      </c>
      <c r="C78" s="4" t="s">
        <v>110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</row>
    <row r="79" spans="1:12" x14ac:dyDescent="0.15">
      <c r="C79" s="4" t="s">
        <v>111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  <c r="J79" s="4">
        <v>3.51</v>
      </c>
      <c r="K79" s="4">
        <v>3.51</v>
      </c>
      <c r="L79" s="4">
        <v>3.51</v>
      </c>
    </row>
    <row r="80" spans="1:12" x14ac:dyDescent="0.15">
      <c r="B80" t="s">
        <v>93</v>
      </c>
      <c r="C80" s="4" t="s">
        <v>110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</row>
    <row r="81" spans="1:12" x14ac:dyDescent="0.15">
      <c r="C81" s="4" t="s">
        <v>111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  <c r="J81" s="4">
        <v>3.51</v>
      </c>
      <c r="K81" s="4">
        <v>3.51</v>
      </c>
      <c r="L81" s="4">
        <v>3.51</v>
      </c>
    </row>
    <row r="84" spans="1:12" x14ac:dyDescent="0.15">
      <c r="A84" s="10" t="s">
        <v>104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  <c r="J87">
        <v>1</v>
      </c>
      <c r="K87">
        <v>1</v>
      </c>
      <c r="L87">
        <v>1</v>
      </c>
    </row>
    <row r="90" spans="1:12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219</v>
      </c>
      <c r="B2" t="s">
        <v>66</v>
      </c>
      <c r="C2" s="28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203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112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7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7" t="s">
        <v>144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7" t="s">
        <v>81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7" t="s">
        <v>155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6" t="s">
        <v>113</v>
      </c>
      <c r="B18" s="65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7"/>
      <c r="B19" s="65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170</v>
      </c>
      <c r="B21" s="4" t="s">
        <v>28</v>
      </c>
      <c r="C21" s="49">
        <v>1.04</v>
      </c>
      <c r="D21" s="49">
        <v>1.04</v>
      </c>
      <c r="E21" s="49">
        <v>1.04</v>
      </c>
      <c r="F21" s="49">
        <v>1.04</v>
      </c>
      <c r="G21" s="49">
        <v>1.04</v>
      </c>
    </row>
    <row r="23" spans="1:7" x14ac:dyDescent="0.15">
      <c r="A23" s="10" t="s">
        <v>171</v>
      </c>
      <c r="B23" s="4" t="s">
        <v>28</v>
      </c>
      <c r="C23" s="49">
        <v>1.04</v>
      </c>
      <c r="D23" s="49">
        <v>1.04</v>
      </c>
      <c r="E23" s="49">
        <v>1.04</v>
      </c>
      <c r="F23" s="49">
        <v>1.04</v>
      </c>
      <c r="G23" s="49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2017-12-08T05:30:10Z</dcterms:modified>
</cp:coreProperties>
</file>