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Applications/WB multi_country/All_databooks/"/>
    </mc:Choice>
  </mc:AlternateContent>
  <xr:revisionPtr revIDLastSave="5" documentId="8_{AEBAFB0C-4733-42D6-8B3F-9E5F0215BFFF}" xr6:coauthVersionLast="47" xr6:coauthVersionMax="47" xr10:uidLastSave="{86E23A2E-62D9-4FBC-8F68-0124AB1B587A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
https://databankfiles.worldbank.org/public/ddpext_download/poverty/33EF03BB-9722-4AE2-ABC7-AA2972D68AFE/Global_POVEQ_JOR.pdf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<sst xmlns="http://schemas.openxmlformats.org/spreadsheetml/2006/main" count="2092" uniqueCount="341">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</sst>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8" sqref="C8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1164746.3046875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0.65108238220214798</v>
      </c>
    </row>
    <row r="11" spans="1:3" ht="15" customHeight="1" x14ac:dyDescent="0.25">
      <c r="B11" s="5" t="s">
        <v>11</v>
      </c>
      <c r="C11" s="45">
        <v>0.94499999999999995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3.9300000000000002E-2</v>
      </c>
    </row>
    <row r="24" spans="1:3" ht="15" customHeight="1" x14ac:dyDescent="0.25">
      <c r="B24" s="15" t="s">
        <v>22</v>
      </c>
      <c r="C24" s="45">
        <v>0.49590000000000001</v>
      </c>
    </row>
    <row r="25" spans="1:3" ht="15" customHeight="1" x14ac:dyDescent="0.25">
      <c r="B25" s="15" t="s">
        <v>23</v>
      </c>
      <c r="C25" s="45">
        <v>0.42020000000000002</v>
      </c>
    </row>
    <row r="26" spans="1:3" ht="15" customHeight="1" x14ac:dyDescent="0.25">
      <c r="B26" s="15" t="s">
        <v>24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0.259769272097435</v>
      </c>
    </row>
    <row r="30" spans="1:3" ht="14.25" customHeight="1" x14ac:dyDescent="0.25">
      <c r="B30" s="25" t="s">
        <v>27</v>
      </c>
      <c r="C30" s="99">
        <v>0.11570907979532</v>
      </c>
    </row>
    <row r="31" spans="1:3" ht="14.25" customHeight="1" x14ac:dyDescent="0.25">
      <c r="B31" s="25" t="s">
        <v>28</v>
      </c>
      <c r="C31" s="99">
        <v>9.89832068757453E-2</v>
      </c>
    </row>
    <row r="32" spans="1:3" ht="14.25" customHeight="1" x14ac:dyDescent="0.25">
      <c r="B32" s="25" t="s">
        <v>29</v>
      </c>
      <c r="C32" s="99">
        <v>0.52553844123149995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8.5367899999999999</v>
      </c>
    </row>
    <row r="38" spans="1:5" ht="15" customHeight="1" x14ac:dyDescent="0.25">
      <c r="B38" s="11" t="s">
        <v>34</v>
      </c>
      <c r="C38" s="43">
        <v>12.564450000000001</v>
      </c>
      <c r="D38" s="12"/>
      <c r="E38" s="13"/>
    </row>
    <row r="39" spans="1:5" ht="15" customHeight="1" x14ac:dyDescent="0.25">
      <c r="B39" s="11" t="s">
        <v>35</v>
      </c>
      <c r="C39" s="43">
        <v>14.59897</v>
      </c>
      <c r="D39" s="12"/>
      <c r="E39" s="12"/>
    </row>
    <row r="40" spans="1:5" ht="15" customHeight="1" x14ac:dyDescent="0.25">
      <c r="B40" s="11" t="s">
        <v>36</v>
      </c>
      <c r="C40" s="100">
        <v>0.41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8.9987999999999992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7.3870999999999997E-3</v>
      </c>
      <c r="D45" s="12"/>
    </row>
    <row r="46" spans="1:5" ht="15.75" customHeight="1" x14ac:dyDescent="0.25">
      <c r="B46" s="11" t="s">
        <v>41</v>
      </c>
      <c r="C46" s="45">
        <v>7.93735E-2</v>
      </c>
      <c r="D46" s="12"/>
    </row>
    <row r="47" spans="1:5" ht="15.75" customHeight="1" x14ac:dyDescent="0.25">
      <c r="B47" s="11" t="s">
        <v>42</v>
      </c>
      <c r="C47" s="45">
        <v>7.3975899999999997E-2</v>
      </c>
      <c r="D47" s="12"/>
      <c r="E47" s="13"/>
    </row>
    <row r="48" spans="1:5" ht="15" customHeight="1" x14ac:dyDescent="0.25">
      <c r="B48" s="11" t="s">
        <v>43</v>
      </c>
      <c r="C48" s="46">
        <v>0.83926349999999994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0.60336800000000002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0.60556628363732301</v>
      </c>
      <c r="C2" s="98">
        <v>0.95</v>
      </c>
      <c r="D2" s="56">
        <v>57.671699316737033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39.872112451281588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408.79375167203028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1.7882569301900479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13.00441189507751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13.00441189507751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13.00441189507751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13.00441189507751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13.00441189507751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13.00441189507751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0.74292992086239096</v>
      </c>
      <c r="C16" s="98">
        <v>0.95</v>
      </c>
      <c r="D16" s="56">
        <v>0.71117769497285666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9.4258488463818431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9.4258488463818431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14.27197697883391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0.30520770000000003</v>
      </c>
      <c r="C23" s="98">
        <v>0.95</v>
      </c>
      <c r="D23" s="56">
        <v>4.2744829442771808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0.87594477459050391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0.58766823589181494</v>
      </c>
      <c r="C27" s="98">
        <v>0.95</v>
      </c>
      <c r="D27" s="56">
        <v>18.562456349760499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0.44430960000000003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112.8316060439912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0.58382274568755699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0.2062329</v>
      </c>
      <c r="C32" s="98">
        <v>0.95</v>
      </c>
      <c r="D32" s="56">
        <v>1.5262120255615981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0.9714488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2.2872799999999999E-2</v>
      </c>
      <c r="C38" s="98">
        <v>0.95</v>
      </c>
      <c r="D38" s="56">
        <v>3.6749216103589899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0.34953200000000001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7.0148779999999994E-2</v>
      </c>
      <c r="C3" s="21">
        <f>frac_mam_1_5months * 2.6</f>
        <v>7.0148779999999994E-2</v>
      </c>
      <c r="D3" s="21">
        <f>frac_mam_6_11months * 2.6</f>
        <v>2.7547780000000001E-2</v>
      </c>
      <c r="E3" s="21">
        <f>frac_mam_12_23months * 2.6</f>
        <v>3.1739240000000002E-2</v>
      </c>
      <c r="F3" s="21">
        <f>frac_mam_24_59months * 2.6</f>
        <v>5.0128260000000008E-2</v>
      </c>
    </row>
    <row r="4" spans="1:6" ht="15.75" customHeight="1" x14ac:dyDescent="0.25">
      <c r="A4" s="3" t="s">
        <v>205</v>
      </c>
      <c r="B4" s="21">
        <f>frac_sam_1month * 2.6</f>
        <v>6.2171720000000007E-2</v>
      </c>
      <c r="C4" s="21">
        <f>frac_sam_1_5months * 2.6</f>
        <v>6.2171720000000007E-2</v>
      </c>
      <c r="D4" s="21">
        <f>frac_sam_6_11months * 2.6</f>
        <v>2.5362480000000003E-2</v>
      </c>
      <c r="E4" s="21">
        <f>frac_sam_12_23months * 2.6</f>
        <v>1.5538120000000001E-2</v>
      </c>
      <c r="F4" s="21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0.18122781068420435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7.7669061721801852E-2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9.0020745391845819E-2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237620.72519999999</v>
      </c>
      <c r="C2" s="49">
        <v>504000</v>
      </c>
      <c r="D2" s="49">
        <v>879000</v>
      </c>
      <c r="E2" s="49">
        <v>734000</v>
      </c>
      <c r="F2" s="49">
        <v>588000</v>
      </c>
      <c r="G2" s="17">
        <f t="shared" ref="G2:G13" si="0">C2+D2+E2+F2</f>
        <v>2705000</v>
      </c>
      <c r="H2" s="17">
        <f t="shared" ref="H2:H13" si="1">(B2 + stillbirth*B2/(1000-stillbirth))/(1-abortion)</f>
        <v>272475.50392838713</v>
      </c>
      <c r="I2" s="17">
        <f t="shared" ref="I2:I13" si="2">G2-H2</f>
        <v>2432524.4960716129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234671.98</v>
      </c>
      <c r="C3" s="50">
        <v>507000</v>
      </c>
      <c r="D3" s="50">
        <v>882000</v>
      </c>
      <c r="E3" s="50">
        <v>737000</v>
      </c>
      <c r="F3" s="50">
        <v>597000</v>
      </c>
      <c r="G3" s="17">
        <f t="shared" si="0"/>
        <v>2723000</v>
      </c>
      <c r="H3" s="17">
        <f t="shared" si="1"/>
        <v>269094.22969967598</v>
      </c>
      <c r="I3" s="17">
        <f t="shared" si="2"/>
        <v>2453905.7703003241</v>
      </c>
    </row>
    <row r="4" spans="1:9" ht="15.75" customHeight="1" x14ac:dyDescent="0.25">
      <c r="A4" s="5">
        <f t="shared" si="3"/>
        <v>2026</v>
      </c>
      <c r="B4" s="49">
        <v>232946.60399999999</v>
      </c>
      <c r="C4" s="50">
        <v>511000</v>
      </c>
      <c r="D4" s="50">
        <v>887000</v>
      </c>
      <c r="E4" s="50">
        <v>741000</v>
      </c>
      <c r="F4" s="50">
        <v>607000</v>
      </c>
      <c r="G4" s="17">
        <f t="shared" si="0"/>
        <v>2746000</v>
      </c>
      <c r="H4" s="17">
        <f t="shared" si="1"/>
        <v>267115.77140370768</v>
      </c>
      <c r="I4" s="17">
        <f t="shared" si="2"/>
        <v>2478884.2285962924</v>
      </c>
    </row>
    <row r="5" spans="1:9" ht="15.75" customHeight="1" x14ac:dyDescent="0.25">
      <c r="A5" s="5">
        <f t="shared" si="3"/>
        <v>2027</v>
      </c>
      <c r="B5" s="49">
        <v>231424.416</v>
      </c>
      <c r="C5" s="50">
        <v>515000</v>
      </c>
      <c r="D5" s="50">
        <v>892000</v>
      </c>
      <c r="E5" s="50">
        <v>746000</v>
      </c>
      <c r="F5" s="50">
        <v>617000</v>
      </c>
      <c r="G5" s="17">
        <f t="shared" si="0"/>
        <v>2770000</v>
      </c>
      <c r="H5" s="17">
        <f t="shared" si="1"/>
        <v>265370.30521162931</v>
      </c>
      <c r="I5" s="17">
        <f t="shared" si="2"/>
        <v>2504629.6947883707</v>
      </c>
    </row>
    <row r="6" spans="1:9" ht="15.75" customHeight="1" x14ac:dyDescent="0.25">
      <c r="A6" s="5">
        <f t="shared" si="3"/>
        <v>2028</v>
      </c>
      <c r="B6" s="49">
        <v>230051.25</v>
      </c>
      <c r="C6" s="50">
        <v>520000</v>
      </c>
      <c r="D6" s="50">
        <v>899000</v>
      </c>
      <c r="E6" s="50">
        <v>752000</v>
      </c>
      <c r="F6" s="50">
        <v>627000</v>
      </c>
      <c r="G6" s="17">
        <f t="shared" si="0"/>
        <v>2798000</v>
      </c>
      <c r="H6" s="17">
        <f t="shared" si="1"/>
        <v>263795.71992445621</v>
      </c>
      <c r="I6" s="17">
        <f t="shared" si="2"/>
        <v>2534204.2800755436</v>
      </c>
    </row>
    <row r="7" spans="1:9" ht="15.75" customHeight="1" x14ac:dyDescent="0.25">
      <c r="A7" s="5">
        <f t="shared" si="3"/>
        <v>2029</v>
      </c>
      <c r="B7" s="49">
        <v>228775.58799999999</v>
      </c>
      <c r="C7" s="50">
        <v>523000</v>
      </c>
      <c r="D7" s="50">
        <v>909000</v>
      </c>
      <c r="E7" s="50">
        <v>759000</v>
      </c>
      <c r="F7" s="50">
        <v>637000</v>
      </c>
      <c r="G7" s="17">
        <f t="shared" si="0"/>
        <v>2828000</v>
      </c>
      <c r="H7" s="17">
        <f t="shared" si="1"/>
        <v>262332.94075820397</v>
      </c>
      <c r="I7" s="17">
        <f t="shared" si="2"/>
        <v>2565667.0592417959</v>
      </c>
    </row>
    <row r="8" spans="1:9" ht="15.75" customHeight="1" x14ac:dyDescent="0.25">
      <c r="A8" s="5">
        <f t="shared" si="3"/>
        <v>2030</v>
      </c>
      <c r="B8" s="49">
        <v>227589.486</v>
      </c>
      <c r="C8" s="50">
        <v>525000</v>
      </c>
      <c r="D8" s="50">
        <v>919000</v>
      </c>
      <c r="E8" s="50">
        <v>766000</v>
      </c>
      <c r="F8" s="50">
        <v>646000</v>
      </c>
      <c r="G8" s="17">
        <f t="shared" si="0"/>
        <v>2856000</v>
      </c>
      <c r="H8" s="17">
        <f t="shared" si="1"/>
        <v>260972.85846787159</v>
      </c>
      <c r="I8" s="17">
        <f t="shared" si="2"/>
        <v>2595027.1415321282</v>
      </c>
    </row>
    <row r="9" spans="1:9" ht="15.75" customHeight="1" x14ac:dyDescent="0.25">
      <c r="A9" s="5">
        <f t="shared" si="3"/>
        <v>2031</v>
      </c>
      <c r="B9" s="49">
        <v>226156.45182857139</v>
      </c>
      <c r="C9" s="50">
        <v>528000</v>
      </c>
      <c r="D9" s="50">
        <v>924714.28571428568</v>
      </c>
      <c r="E9" s="50">
        <v>770571.42857142852</v>
      </c>
      <c r="F9" s="50">
        <v>654285.71428571432</v>
      </c>
      <c r="G9" s="17">
        <f t="shared" si="0"/>
        <v>2877571.4285714282</v>
      </c>
      <c r="H9" s="17">
        <f t="shared" si="1"/>
        <v>259329.62340208358</v>
      </c>
      <c r="I9" s="17">
        <f t="shared" si="2"/>
        <v>2618241.8051693444</v>
      </c>
    </row>
    <row r="10" spans="1:9" ht="15.75" customHeight="1" x14ac:dyDescent="0.25">
      <c r="A10" s="5">
        <f t="shared" si="3"/>
        <v>2032</v>
      </c>
      <c r="B10" s="49">
        <v>224939.9478040816</v>
      </c>
      <c r="C10" s="50">
        <v>531000</v>
      </c>
      <c r="D10" s="50">
        <v>930816.32653061219</v>
      </c>
      <c r="E10" s="50">
        <v>775367.3469387755</v>
      </c>
      <c r="F10" s="50">
        <v>662469.38775510213</v>
      </c>
      <c r="G10" s="17">
        <f t="shared" si="0"/>
        <v>2899653.0612244895</v>
      </c>
      <c r="H10" s="17">
        <f t="shared" si="1"/>
        <v>257934.67964528472</v>
      </c>
      <c r="I10" s="17">
        <f t="shared" si="2"/>
        <v>2641718.3815792049</v>
      </c>
    </row>
    <row r="11" spans="1:9" ht="15.75" customHeight="1" x14ac:dyDescent="0.25">
      <c r="A11" s="5">
        <f t="shared" si="3"/>
        <v>2033</v>
      </c>
      <c r="B11" s="49">
        <v>223796.1397760933</v>
      </c>
      <c r="C11" s="50">
        <v>533857.14285714284</v>
      </c>
      <c r="D11" s="50">
        <v>937075.80174927111</v>
      </c>
      <c r="E11" s="50">
        <v>780276.96793002915</v>
      </c>
      <c r="F11" s="50">
        <v>670393.58600583102</v>
      </c>
      <c r="G11" s="17">
        <f t="shared" si="0"/>
        <v>2921603.4985422743</v>
      </c>
      <c r="H11" s="17">
        <f t="shared" si="1"/>
        <v>256623.09510836718</v>
      </c>
      <c r="I11" s="17">
        <f t="shared" si="2"/>
        <v>2664980.4034339073</v>
      </c>
    </row>
    <row r="12" spans="1:9" ht="15.75" customHeight="1" x14ac:dyDescent="0.25">
      <c r="A12" s="5">
        <f t="shared" si="3"/>
        <v>2034</v>
      </c>
      <c r="B12" s="49">
        <v>222706.38602982089</v>
      </c>
      <c r="C12" s="50">
        <v>536551.0204081632</v>
      </c>
      <c r="D12" s="50">
        <v>943515.20199916698</v>
      </c>
      <c r="E12" s="50">
        <v>785173.67763431906</v>
      </c>
      <c r="F12" s="50">
        <v>678021.2411495212</v>
      </c>
      <c r="G12" s="17">
        <f t="shared" si="0"/>
        <v>2943261.1411911706</v>
      </c>
      <c r="H12" s="17">
        <f t="shared" si="1"/>
        <v>255373.49366504399</v>
      </c>
      <c r="I12" s="17">
        <f t="shared" si="2"/>
        <v>2687887.6475261264</v>
      </c>
    </row>
    <row r="13" spans="1:9" ht="15.75" customHeight="1" x14ac:dyDescent="0.25">
      <c r="A13" s="5">
        <f t="shared" si="3"/>
        <v>2035</v>
      </c>
      <c r="B13" s="49">
        <v>221657.11974836679</v>
      </c>
      <c r="C13" s="50">
        <v>538915.4518950436</v>
      </c>
      <c r="D13" s="50">
        <v>949874.51657047658</v>
      </c>
      <c r="E13" s="50">
        <v>789912.77443922183</v>
      </c>
      <c r="F13" s="50">
        <v>685309.9898851671</v>
      </c>
      <c r="G13" s="17">
        <f t="shared" si="0"/>
        <v>2964012.732789909</v>
      </c>
      <c r="H13" s="17">
        <f t="shared" si="1"/>
        <v>254170.31848512805</v>
      </c>
      <c r="I13" s="17">
        <f t="shared" si="2"/>
        <v>2709842.4143047808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0.62149522239494004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0.61362013412086613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0.87135194533912252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0.86756759782419568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0.87135194533912252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0.86756759782419568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0.42052303036636884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0.41241976403012753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0.83958404699494438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0.83504211737650724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0.83958404699494438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0.83504211737650724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0.9139527585414029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0.91129399372163722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0.90327632501904742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0.90032364822819111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0.90327632501904742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0.90032364822819111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0.88280105479050697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7.2734599999999927E-2</v>
      </c>
    </row>
    <row r="5" spans="1:8" ht="15.75" customHeight="1" x14ac:dyDescent="0.25">
      <c r="B5" s="19" t="s">
        <v>70</v>
      </c>
      <c r="C5" s="101">
        <v>2.9755600000000038E-2</v>
      </c>
    </row>
    <row r="6" spans="1:8" ht="15.75" customHeight="1" x14ac:dyDescent="0.25">
      <c r="B6" s="19" t="s">
        <v>71</v>
      </c>
      <c r="C6" s="101">
        <v>0.1467636999999998</v>
      </c>
    </row>
    <row r="7" spans="1:8" ht="15.75" customHeight="1" x14ac:dyDescent="0.25">
      <c r="B7" s="19" t="s">
        <v>72</v>
      </c>
      <c r="C7" s="101">
        <v>0.41250100000000051</v>
      </c>
    </row>
    <row r="8" spans="1:8" ht="15.75" customHeight="1" x14ac:dyDescent="0.25">
      <c r="B8" s="19" t="s">
        <v>73</v>
      </c>
      <c r="C8" s="101">
        <v>6.1284000000000009E-3</v>
      </c>
    </row>
    <row r="9" spans="1:8" ht="15.75" customHeight="1" x14ac:dyDescent="0.25">
      <c r="B9" s="19" t="s">
        <v>74</v>
      </c>
      <c r="C9" s="101">
        <v>0.2188106999999998</v>
      </c>
    </row>
    <row r="10" spans="1:8" ht="15.75" customHeight="1" x14ac:dyDescent="0.25">
      <c r="B10" s="19" t="s">
        <v>75</v>
      </c>
      <c r="C10" s="101">
        <v>0.113306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1.7752015123056169E-2</v>
      </c>
      <c r="D14" s="55">
        <v>1.7752015123056169E-2</v>
      </c>
      <c r="E14" s="55">
        <v>1.7752015123056169E-2</v>
      </c>
      <c r="F14" s="55">
        <v>1.7752015123056169E-2</v>
      </c>
    </row>
    <row r="15" spans="1:8" ht="15.75" customHeight="1" x14ac:dyDescent="0.25">
      <c r="B15" s="19" t="s">
        <v>82</v>
      </c>
      <c r="C15" s="101">
        <v>0.61124027546512405</v>
      </c>
      <c r="D15" s="101">
        <v>0.61124027546512405</v>
      </c>
      <c r="E15" s="101">
        <v>0.61124027546512405</v>
      </c>
      <c r="F15" s="101">
        <v>0.61124027546512405</v>
      </c>
    </row>
    <row r="16" spans="1:8" ht="15.75" customHeight="1" x14ac:dyDescent="0.25">
      <c r="B16" s="19" t="s">
        <v>83</v>
      </c>
      <c r="C16" s="101">
        <v>1.6022347070029211E-2</v>
      </c>
      <c r="D16" s="101">
        <v>1.6022347070029211E-2</v>
      </c>
      <c r="E16" s="101">
        <v>1.6022347070029211E-2</v>
      </c>
      <c r="F16" s="101">
        <v>1.6022347070029211E-2</v>
      </c>
    </row>
    <row r="17" spans="1:8" ht="15.75" customHeight="1" x14ac:dyDescent="0.25">
      <c r="B17" s="19" t="s">
        <v>84</v>
      </c>
      <c r="C17" s="101">
        <v>5.8457813749759656E-3</v>
      </c>
      <c r="D17" s="101">
        <v>5.8457813749759656E-3</v>
      </c>
      <c r="E17" s="101">
        <v>5.8457813749759656E-3</v>
      </c>
      <c r="F17" s="101">
        <v>5.8457813749759656E-3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2.2229239875370121E-2</v>
      </c>
      <c r="D19" s="101">
        <v>2.2229239875370121E-2</v>
      </c>
      <c r="E19" s="101">
        <v>2.2229239875370121E-2</v>
      </c>
      <c r="F19" s="101">
        <v>2.2229239875370121E-2</v>
      </c>
    </row>
    <row r="20" spans="1:8" ht="15.75" customHeight="1" x14ac:dyDescent="0.25">
      <c r="B20" s="19" t="s">
        <v>87</v>
      </c>
      <c r="C20" s="101">
        <v>4.9781084605670864E-3</v>
      </c>
      <c r="D20" s="101">
        <v>4.9781084605670864E-3</v>
      </c>
      <c r="E20" s="101">
        <v>4.9781084605670864E-3</v>
      </c>
      <c r="F20" s="101">
        <v>4.9781084605670864E-3</v>
      </c>
    </row>
    <row r="21" spans="1:8" ht="15.75" customHeight="1" x14ac:dyDescent="0.25">
      <c r="B21" s="19" t="s">
        <v>88</v>
      </c>
      <c r="C21" s="101">
        <v>0.26469792753207122</v>
      </c>
      <c r="D21" s="101">
        <v>0.26469792753207122</v>
      </c>
      <c r="E21" s="101">
        <v>0.26469792753207122</v>
      </c>
      <c r="F21" s="101">
        <v>0.26469792753207122</v>
      </c>
    </row>
    <row r="22" spans="1:8" ht="15.75" customHeight="1" x14ac:dyDescent="0.25">
      <c r="B22" s="19" t="s">
        <v>89</v>
      </c>
      <c r="C22" s="101">
        <v>5.7234305098806143E-2</v>
      </c>
      <c r="D22" s="101">
        <v>5.7234305098806143E-2</v>
      </c>
      <c r="E22" s="101">
        <v>5.7234305098806143E-2</v>
      </c>
      <c r="F22" s="101">
        <v>5.7234305098806143E-2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0.109226406</v>
      </c>
    </row>
    <row r="27" spans="1:8" ht="15.75" customHeight="1" x14ac:dyDescent="0.25">
      <c r="B27" s="19" t="s">
        <v>92</v>
      </c>
      <c r="C27" s="101">
        <v>1.7615203999999999E-2</v>
      </c>
    </row>
    <row r="28" spans="1:8" ht="15.75" customHeight="1" x14ac:dyDescent="0.25">
      <c r="B28" s="19" t="s">
        <v>93</v>
      </c>
      <c r="C28" s="101">
        <v>3.5403469E-2</v>
      </c>
    </row>
    <row r="29" spans="1:8" ht="15.75" customHeight="1" x14ac:dyDescent="0.25">
      <c r="B29" s="19" t="s">
        <v>94</v>
      </c>
      <c r="C29" s="101">
        <v>8.1855017000000002E-2</v>
      </c>
    </row>
    <row r="30" spans="1:8" ht="15.75" customHeight="1" x14ac:dyDescent="0.25">
      <c r="B30" s="19" t="s">
        <v>95</v>
      </c>
      <c r="C30" s="101">
        <v>6.7261675000000007E-2</v>
      </c>
    </row>
    <row r="31" spans="1:8" ht="15.75" customHeight="1" x14ac:dyDescent="0.25">
      <c r="B31" s="19" t="s">
        <v>96</v>
      </c>
      <c r="C31" s="101">
        <v>2.8928879000000001E-2</v>
      </c>
    </row>
    <row r="32" spans="1:8" ht="15.75" customHeight="1" x14ac:dyDescent="0.25">
      <c r="B32" s="19" t="s">
        <v>97</v>
      </c>
      <c r="C32" s="101">
        <v>0.23338838200000001</v>
      </c>
    </row>
    <row r="33" spans="2:3" ht="15.75" customHeight="1" x14ac:dyDescent="0.25">
      <c r="B33" s="19" t="s">
        <v>98</v>
      </c>
      <c r="C33" s="101">
        <v>0.13208631300000001</v>
      </c>
    </row>
    <row r="34" spans="2:3" ht="15.75" customHeight="1" x14ac:dyDescent="0.25">
      <c r="B34" s="19" t="s">
        <v>99</v>
      </c>
      <c r="C34" s="101">
        <v>0.29423465599999998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A8"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0.63376884885074625</v>
      </c>
      <c r="D2" s="52">
        <f>IFERROR(1-_xlfn.NORM.DIST(_xlfn.NORM.INV(SUM(D4:D5), 0, 1) + 1, 0, 1, TRUE), "")</f>
        <v>0.63376884885074625</v>
      </c>
      <c r="E2" s="52">
        <f>IFERROR(1-_xlfn.NORM.DIST(_xlfn.NORM.INV(SUM(E4:E5), 0, 1) + 1, 0, 1, TRUE), "")</f>
        <v>0.66632414906339676</v>
      </c>
      <c r="F2" s="52">
        <f>IFERROR(1-_xlfn.NORM.DIST(_xlfn.NORM.INV(SUM(F4:F5), 0, 1) + 1, 0, 1, TRUE), "")</f>
        <v>0.59653398771122568</v>
      </c>
      <c r="G2" s="52">
        <f>IFERROR(1-_xlfn.NORM.DIST(_xlfn.NORM.INV(SUM(G4:G5), 0, 1) + 1, 0, 1, TRUE), "")</f>
        <v>0.69260681738211394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0.2764091511492538</v>
      </c>
      <c r="D3" s="52">
        <f>IFERROR(_xlfn.NORM.DIST(_xlfn.NORM.INV(SUM(D4:D5), 0, 1) + 1, 0, 1, TRUE) - SUM(D4:D5), "")</f>
        <v>0.2764091511492538</v>
      </c>
      <c r="E3" s="52">
        <f>IFERROR(_xlfn.NORM.DIST(_xlfn.NORM.INV(SUM(E4:E5), 0, 1) + 1, 0, 1, TRUE) - SUM(E4:E5), "")</f>
        <v>0.25728655093660324</v>
      </c>
      <c r="F3" s="52">
        <f>IFERROR(_xlfn.NORM.DIST(_xlfn.NORM.INV(SUM(F4:F5), 0, 1) + 1, 0, 1, TRUE) - SUM(F4:F5), "")</f>
        <v>0.29678721228877436</v>
      </c>
      <c r="G3" s="52">
        <f>IFERROR(_xlfn.NORM.DIST(_xlfn.NORM.INV(SUM(G4:G5), 0, 1) + 1, 0, 1, TRUE) - SUM(G4:G5), "")</f>
        <v>0.24100628261788606</v>
      </c>
    </row>
    <row r="4" spans="1:15" ht="15.75" customHeight="1" x14ac:dyDescent="0.25">
      <c r="B4" s="5" t="s">
        <v>104</v>
      </c>
      <c r="C4" s="45">
        <v>7.1541599999999997E-2</v>
      </c>
      <c r="D4" s="53">
        <v>7.1541599999999997E-2</v>
      </c>
      <c r="E4" s="53">
        <v>7.2694900000000007E-2</v>
      </c>
      <c r="F4" s="53">
        <v>8.1473900000000002E-2</v>
      </c>
      <c r="G4" s="53">
        <v>5.2827300000000001E-2</v>
      </c>
    </row>
    <row r="5" spans="1:15" ht="15.75" customHeight="1" x14ac:dyDescent="0.25">
      <c r="B5" s="5" t="s">
        <v>105</v>
      </c>
      <c r="C5" s="45">
        <v>1.8280399999999999E-2</v>
      </c>
      <c r="D5" s="53">
        <v>1.8280399999999999E-2</v>
      </c>
      <c r="E5" s="53">
        <v>3.6944E-3</v>
      </c>
      <c r="F5" s="53">
        <v>2.5204899999999999E-2</v>
      </c>
      <c r="G5" s="53">
        <v>1.35596E-2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0.73769680046160047</v>
      </c>
      <c r="D8" s="52">
        <f>IFERROR(1-_xlfn.NORM.DIST(_xlfn.NORM.INV(SUM(D10:D11), 0, 1) + 1, 0, 1, TRUE), "")</f>
        <v>0.73769680046160047</v>
      </c>
      <c r="E8" s="52">
        <f>IFERROR(1-_xlfn.NORM.DIST(_xlfn.NORM.INV(SUM(E10:E11), 0, 1) + 1, 0, 1, TRUE), "")</f>
        <v>0.85235131644155149</v>
      </c>
      <c r="F8" s="52">
        <f>IFERROR(1-_xlfn.NORM.DIST(_xlfn.NORM.INV(SUM(F10:F11), 0, 1) + 1, 0, 1, TRUE), "")</f>
        <v>0.86275872651129459</v>
      </c>
      <c r="G8" s="52">
        <f>IFERROR(1-_xlfn.NORM.DIST(_xlfn.NORM.INV(SUM(G10:G11), 0, 1) + 1, 0, 1, TRUE), "")</f>
        <v>0.83915207383659318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0.21141069953839953</v>
      </c>
      <c r="D9" s="52">
        <f>IFERROR(_xlfn.NORM.DIST(_xlfn.NORM.INV(SUM(D10:D11), 0, 1) + 1, 0, 1, TRUE) - SUM(D10:D11), "")</f>
        <v>0.21141069953839953</v>
      </c>
      <c r="E9" s="52">
        <f>IFERROR(_xlfn.NORM.DIST(_xlfn.NORM.INV(SUM(E10:E11), 0, 1) + 1, 0, 1, TRUE) - SUM(E10:E11), "")</f>
        <v>0.12729858355844853</v>
      </c>
      <c r="F9" s="52">
        <f>IFERROR(_xlfn.NORM.DIST(_xlfn.NORM.INV(SUM(F10:F11), 0, 1) + 1, 0, 1, TRUE) - SUM(F10:F11), "")</f>
        <v>0.11905767348870541</v>
      </c>
      <c r="G9" s="52">
        <f>IFERROR(_xlfn.NORM.DIST(_xlfn.NORM.INV(SUM(G10:G11), 0, 1) + 1, 0, 1, TRUE) - SUM(G10:G11), "")</f>
        <v>0.13760632616340679</v>
      </c>
    </row>
    <row r="10" spans="1:15" ht="15.75" customHeight="1" x14ac:dyDescent="0.25">
      <c r="B10" s="5" t="s">
        <v>109</v>
      </c>
      <c r="C10" s="45">
        <v>2.6980299999999999E-2</v>
      </c>
      <c r="D10" s="53">
        <v>2.6980299999999999E-2</v>
      </c>
      <c r="E10" s="53">
        <v>1.05953E-2</v>
      </c>
      <c r="F10" s="53">
        <v>1.22074E-2</v>
      </c>
      <c r="G10" s="53">
        <v>1.9280100000000001E-2</v>
      </c>
    </row>
    <row r="11" spans="1:15" ht="15.75" customHeight="1" x14ac:dyDescent="0.25">
      <c r="B11" s="5" t="s">
        <v>110</v>
      </c>
      <c r="C11" s="45">
        <v>2.3912200000000002E-2</v>
      </c>
      <c r="D11" s="53">
        <v>2.3912200000000002E-2</v>
      </c>
      <c r="E11" s="53">
        <v>9.754800000000001E-3</v>
      </c>
      <c r="F11" s="53">
        <v>5.9762000000000001E-3</v>
      </c>
      <c r="G11" s="53">
        <v>3.9614999999999997E-3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0.4275603</v>
      </c>
      <c r="D2" s="53">
        <v>0.2062329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0.1007744</v>
      </c>
      <c r="D3" s="53">
        <v>0.1128769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0.36946530000000011</v>
      </c>
      <c r="D4" s="53">
        <v>0.46366649999999998</v>
      </c>
      <c r="E4" s="53">
        <v>0.54610039999999993</v>
      </c>
      <c r="F4" s="53">
        <v>0.26147619999999999</v>
      </c>
      <c r="G4" s="53">
        <v>0</v>
      </c>
    </row>
    <row r="5" spans="1:7" x14ac:dyDescent="0.25">
      <c r="B5" s="3" t="s">
        <v>122</v>
      </c>
      <c r="C5" s="52">
        <v>0.1021999</v>
      </c>
      <c r="D5" s="52">
        <v>0.21722369999999999</v>
      </c>
      <c r="E5" s="52">
        <f>1-SUM(E2:E4)</f>
        <v>0.45389960000000007</v>
      </c>
      <c r="F5" s="52">
        <f>1-SUM(F2:F4)</f>
        <v>0.73852380000000006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35CB22-E1DD-4CD6-966E-FF0030606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ACDF51-5686-457D-9ACF-EECBF2237F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2024-03-27T01:41:15Z</dcterms:modified>
</cp:coreProperties>
</file>