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11CEF18-7087-4E15-9EAC-EE4D6C721A2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6" i="2"/>
  <c r="A35" i="2"/>
  <c r="A34" i="2"/>
  <c r="A33" i="2"/>
  <c r="A32" i="2"/>
  <c r="A29" i="2"/>
  <c r="A28" i="2"/>
  <c r="A27" i="2"/>
  <c r="A26" i="2"/>
  <c r="A25" i="2"/>
  <c r="A24" i="2"/>
  <c r="A21" i="2"/>
  <c r="A20" i="2"/>
  <c r="A19" i="2"/>
  <c r="A18" i="2"/>
  <c r="A17" i="2"/>
  <c r="A16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38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<sst xmlns="http://schemas.openxmlformats.org/spreadsheetml/2006/main" count="2092" uniqueCount="341">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</sst>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674530.5234375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5">
        <v>0.77400000000000002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0.247134217009016</v>
      </c>
    </row>
    <row r="30" spans="1:3" ht="14.25" customHeight="1" x14ac:dyDescent="0.25">
      <c r="B30" s="25" t="s">
        <v>27</v>
      </c>
      <c r="C30" s="99">
        <v>0.12625974442754401</v>
      </c>
    </row>
    <row r="31" spans="1:3" ht="14.25" customHeight="1" x14ac:dyDescent="0.25">
      <c r="B31" s="25" t="s">
        <v>28</v>
      </c>
      <c r="C31" s="99">
        <v>0.15756466930712501</v>
      </c>
    </row>
    <row r="32" spans="1:3" ht="14.25" customHeight="1" x14ac:dyDescent="0.25">
      <c r="B32" s="25" t="s">
        <v>29</v>
      </c>
      <c r="C32" s="99">
        <v>0.46904136925631501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9.6517900000000001</v>
      </c>
    </row>
    <row r="38" spans="1:5" ht="15" customHeight="1" x14ac:dyDescent="0.25">
      <c r="B38" s="11" t="s">
        <v>34</v>
      </c>
      <c r="C38" s="43">
        <v>15.57174</v>
      </c>
      <c r="D38" s="12"/>
      <c r="E38" s="13"/>
    </row>
    <row r="39" spans="1:5" ht="15" customHeight="1" x14ac:dyDescent="0.25">
      <c r="B39" s="11" t="s">
        <v>35</v>
      </c>
      <c r="C39" s="43">
        <v>18.157489999999999</v>
      </c>
      <c r="D39" s="12"/>
      <c r="E39" s="12"/>
    </row>
    <row r="40" spans="1:5" ht="15" customHeight="1" x14ac:dyDescent="0.25">
      <c r="B40" s="11" t="s">
        <v>36</v>
      </c>
      <c r="C40" s="100">
        <v>0.71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10.015330000000001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6.6461999999999997E-3</v>
      </c>
      <c r="D45" s="12"/>
    </row>
    <row r="46" spans="1:5" ht="15.75" customHeight="1" x14ac:dyDescent="0.25">
      <c r="B46" s="11" t="s">
        <v>41</v>
      </c>
      <c r="C46" s="45">
        <v>7.1412900000000001E-2</v>
      </c>
      <c r="D46" s="12"/>
    </row>
    <row r="47" spans="1:5" ht="15.75" customHeight="1" x14ac:dyDescent="0.25">
      <c r="B47" s="11" t="s">
        <v>42</v>
      </c>
      <c r="C47" s="45">
        <v>7.4680700000000003E-2</v>
      </c>
      <c r="D47" s="12"/>
      <c r="E47" s="13"/>
    </row>
    <row r="48" spans="1:5" ht="15" customHeight="1" x14ac:dyDescent="0.25">
      <c r="B48" s="11" t="s">
        <v>43</v>
      </c>
      <c r="C48" s="46">
        <v>0.84726020000000002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0.56980299999999995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0.17533328055139999</v>
      </c>
      <c r="C2" s="98">
        <v>0.95</v>
      </c>
      <c r="D2" s="56">
        <v>57.606667746332491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39.870654846835578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407.77420725897531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0.96257147415530553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13.0029542906315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13.0029542906315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13.0029542906315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13.0029542906315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13.0029542906315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13.0029542906315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0.243933691358</v>
      </c>
      <c r="C16" s="98">
        <v>0.95</v>
      </c>
      <c r="D16" s="56">
        <v>0.70972009052684637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9.4026515569123248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9.4026515569123248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0.22192899999999999</v>
      </c>
      <c r="C21" s="98">
        <v>0.95</v>
      </c>
      <c r="D21" s="56">
        <v>12.07130746537854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2.98415E-2</v>
      </c>
      <c r="C23" s="98">
        <v>0.95</v>
      </c>
      <c r="D23" s="56">
        <v>4.2735719414984246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0.69751328097054999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0.22480425957040001</v>
      </c>
      <c r="C27" s="98">
        <v>0.95</v>
      </c>
      <c r="D27" s="56">
        <v>18.56902833381691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0.28195290000000001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112.6831812504641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0.38594540069210109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0.94572749999999994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7.1380600000000002E-2</v>
      </c>
      <c r="C38" s="98">
        <v>0.95</v>
      </c>
      <c r="D38" s="56">
        <v>5.5334670981932863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6.8954080000000001E-2</v>
      </c>
      <c r="C3" s="21">
        <f>frac_mam_1_5months * 2.6</f>
        <v>6.8954080000000001E-2</v>
      </c>
      <c r="D3" s="21">
        <f>frac_mam_6_11months * 2.6</f>
        <v>5.9501000000000007E-3</v>
      </c>
      <c r="E3" s="21">
        <f>frac_mam_12_23months * 2.6</f>
        <v>1.3200719999999999E-2</v>
      </c>
      <c r="F3" s="21">
        <f>frac_mam_24_59months * 2.6</f>
        <v>9.8194200000000006E-3</v>
      </c>
    </row>
    <row r="4" spans="1:6" ht="15.75" customHeight="1" x14ac:dyDescent="0.25">
      <c r="A4" s="3" t="s">
        <v>205</v>
      </c>
      <c r="B4" s="21">
        <f>frac_sam_1month * 2.6</f>
        <v>6.0713640000000006E-2</v>
      </c>
      <c r="C4" s="21">
        <f>frac_sam_1_5months * 2.6</f>
        <v>6.0713640000000006E-2</v>
      </c>
      <c r="D4" s="21">
        <f>frac_sam_6_11months * 2.6</f>
        <v>0</v>
      </c>
      <c r="E4" s="21">
        <f>frac_sam_12_23months * 2.6</f>
        <v>6.3536199999999999E-3</v>
      </c>
      <c r="F4" s="21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139703.71479999999</v>
      </c>
      <c r="C2" s="49">
        <v>322000</v>
      </c>
      <c r="D2" s="49">
        <v>638000</v>
      </c>
      <c r="E2" s="49">
        <v>2637000</v>
      </c>
      <c r="F2" s="49">
        <v>2239000</v>
      </c>
      <c r="G2" s="17">
        <f t="shared" ref="G2:G13" si="0">C2+D2+E2+F2</f>
        <v>5836000</v>
      </c>
      <c r="H2" s="17">
        <f t="shared" ref="H2:H13" si="1">(B2 + stillbirth*B2/(1000-stillbirth))/(1-abortion)</f>
        <v>160360.28251188612</v>
      </c>
      <c r="I2" s="17">
        <f t="shared" ref="I2:I13" si="2">G2-H2</f>
        <v>5675639.7174881138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139035.16500000001</v>
      </c>
      <c r="C3" s="50">
        <v>323000</v>
      </c>
      <c r="D3" s="50">
        <v>636000</v>
      </c>
      <c r="E3" s="50">
        <v>2652000</v>
      </c>
      <c r="F3" s="50">
        <v>2276000</v>
      </c>
      <c r="G3" s="17">
        <f t="shared" si="0"/>
        <v>5887000</v>
      </c>
      <c r="H3" s="17">
        <f t="shared" si="1"/>
        <v>159592.88105119666</v>
      </c>
      <c r="I3" s="17">
        <f t="shared" si="2"/>
        <v>5727407.1189488033</v>
      </c>
    </row>
    <row r="4" spans="1:9" ht="15.75" customHeight="1" x14ac:dyDescent="0.25">
      <c r="A4" s="5">
        <f t="shared" si="3"/>
        <v>2026</v>
      </c>
      <c r="B4" s="49">
        <v>138270.8916</v>
      </c>
      <c r="C4" s="50">
        <v>323000</v>
      </c>
      <c r="D4" s="50">
        <v>633000</v>
      </c>
      <c r="E4" s="50">
        <v>2661000</v>
      </c>
      <c r="F4" s="50">
        <v>2314000</v>
      </c>
      <c r="G4" s="17">
        <f t="shared" si="0"/>
        <v>5931000</v>
      </c>
      <c r="H4" s="17">
        <f t="shared" si="1"/>
        <v>158715.6023151532</v>
      </c>
      <c r="I4" s="17">
        <f t="shared" si="2"/>
        <v>5772284.397684847</v>
      </c>
    </row>
    <row r="5" spans="1:9" ht="15.75" customHeight="1" x14ac:dyDescent="0.25">
      <c r="A5" s="5">
        <f t="shared" si="3"/>
        <v>2027</v>
      </c>
      <c r="B5" s="49">
        <v>137406.79319999999</v>
      </c>
      <c r="C5" s="50">
        <v>323000</v>
      </c>
      <c r="D5" s="50">
        <v>630000</v>
      </c>
      <c r="E5" s="50">
        <v>2662000</v>
      </c>
      <c r="F5" s="50">
        <v>2352000</v>
      </c>
      <c r="G5" s="17">
        <f t="shared" si="0"/>
        <v>5967000</v>
      </c>
      <c r="H5" s="17">
        <f t="shared" si="1"/>
        <v>157723.73847144336</v>
      </c>
      <c r="I5" s="17">
        <f t="shared" si="2"/>
        <v>5809276.2615285562</v>
      </c>
    </row>
    <row r="6" spans="1:9" ht="15.75" customHeight="1" x14ac:dyDescent="0.25">
      <c r="A6" s="5">
        <f t="shared" si="3"/>
        <v>2028</v>
      </c>
      <c r="B6" s="49">
        <v>136498.68479999999</v>
      </c>
      <c r="C6" s="50">
        <v>322000</v>
      </c>
      <c r="D6" s="50">
        <v>628000</v>
      </c>
      <c r="E6" s="50">
        <v>2656000</v>
      </c>
      <c r="F6" s="50">
        <v>2389000</v>
      </c>
      <c r="G6" s="17">
        <f t="shared" si="0"/>
        <v>5995000</v>
      </c>
      <c r="H6" s="17">
        <f t="shared" si="1"/>
        <v>156681.35731655502</v>
      </c>
      <c r="I6" s="17">
        <f t="shared" si="2"/>
        <v>5838318.6426834445</v>
      </c>
    </row>
    <row r="7" spans="1:9" ht="15.75" customHeight="1" x14ac:dyDescent="0.25">
      <c r="A7" s="5">
        <f t="shared" si="3"/>
        <v>2029</v>
      </c>
      <c r="B7" s="49">
        <v>135511.7036000001</v>
      </c>
      <c r="C7" s="50">
        <v>322000</v>
      </c>
      <c r="D7" s="50">
        <v>625000</v>
      </c>
      <c r="E7" s="50">
        <v>2649000</v>
      </c>
      <c r="F7" s="50">
        <v>2425000</v>
      </c>
      <c r="G7" s="17">
        <f t="shared" si="0"/>
        <v>6021000</v>
      </c>
      <c r="H7" s="17">
        <f t="shared" si="1"/>
        <v>155548.4412427592</v>
      </c>
      <c r="I7" s="17">
        <f t="shared" si="2"/>
        <v>5865451.5587572409</v>
      </c>
    </row>
    <row r="8" spans="1:9" ht="15.75" customHeight="1" x14ac:dyDescent="0.25">
      <c r="A8" s="5">
        <f t="shared" si="3"/>
        <v>2030</v>
      </c>
      <c r="B8" s="49">
        <v>134447.60999999999</v>
      </c>
      <c r="C8" s="50">
        <v>323000</v>
      </c>
      <c r="D8" s="50">
        <v>624000</v>
      </c>
      <c r="E8" s="50">
        <v>2643000</v>
      </c>
      <c r="F8" s="50">
        <v>2461000</v>
      </c>
      <c r="G8" s="17">
        <f t="shared" si="0"/>
        <v>6051000</v>
      </c>
      <c r="H8" s="17">
        <f t="shared" si="1"/>
        <v>154327.01094250276</v>
      </c>
      <c r="I8" s="17">
        <f t="shared" si="2"/>
        <v>5896672.9890574971</v>
      </c>
    </row>
    <row r="9" spans="1:9" ht="15.75" customHeight="1" x14ac:dyDescent="0.25">
      <c r="A9" s="5">
        <f t="shared" si="3"/>
        <v>2031</v>
      </c>
      <c r="B9" s="49">
        <v>133696.7378857143</v>
      </c>
      <c r="C9" s="50">
        <v>323142.85714285722</v>
      </c>
      <c r="D9" s="50">
        <v>622000</v>
      </c>
      <c r="E9" s="50">
        <v>2643857.1428571432</v>
      </c>
      <c r="F9" s="50">
        <v>2492714.2857142859</v>
      </c>
      <c r="G9" s="17">
        <f t="shared" si="0"/>
        <v>6081714.2857142864</v>
      </c>
      <c r="H9" s="17">
        <f t="shared" si="1"/>
        <v>153465.11500401946</v>
      </c>
      <c r="I9" s="17">
        <f t="shared" si="2"/>
        <v>5928249.1707102666</v>
      </c>
    </row>
    <row r="10" spans="1:9" ht="15.75" customHeight="1" x14ac:dyDescent="0.25">
      <c r="A10" s="5">
        <f t="shared" si="3"/>
        <v>2032</v>
      </c>
      <c r="B10" s="49">
        <v>132934.10544081629</v>
      </c>
      <c r="C10" s="50">
        <v>323163.26530612248</v>
      </c>
      <c r="D10" s="50">
        <v>620000</v>
      </c>
      <c r="E10" s="50">
        <v>2642693.8775510201</v>
      </c>
      <c r="F10" s="50">
        <v>2523673.4693877548</v>
      </c>
      <c r="G10" s="17">
        <f t="shared" si="0"/>
        <v>6109530.6122448975</v>
      </c>
      <c r="H10" s="17">
        <f t="shared" si="1"/>
        <v>152589.71985442264</v>
      </c>
      <c r="I10" s="17">
        <f t="shared" si="2"/>
        <v>5956940.8923904747</v>
      </c>
    </row>
    <row r="11" spans="1:9" ht="15.75" customHeight="1" x14ac:dyDescent="0.25">
      <c r="A11" s="5">
        <f t="shared" si="3"/>
        <v>2033</v>
      </c>
      <c r="B11" s="49">
        <v>132171.70741807579</v>
      </c>
      <c r="C11" s="50">
        <v>323186.58892128279</v>
      </c>
      <c r="D11" s="50">
        <v>618142.85714285716</v>
      </c>
      <c r="E11" s="50">
        <v>2640078.7172011659</v>
      </c>
      <c r="F11" s="50">
        <v>2553626.8221574351</v>
      </c>
      <c r="G11" s="17">
        <f t="shared" si="0"/>
        <v>6135034.9854227407</v>
      </c>
      <c r="H11" s="17">
        <f t="shared" si="1"/>
        <v>151714.59378860405</v>
      </c>
      <c r="I11" s="17">
        <f t="shared" si="2"/>
        <v>5983320.3916341364</v>
      </c>
    </row>
    <row r="12" spans="1:9" ht="15.75" customHeight="1" x14ac:dyDescent="0.25">
      <c r="A12" s="5">
        <f t="shared" si="3"/>
        <v>2034</v>
      </c>
      <c r="B12" s="49">
        <v>131423.838020658</v>
      </c>
      <c r="C12" s="50">
        <v>323213.24448146613</v>
      </c>
      <c r="D12" s="50">
        <v>616448.9795918368</v>
      </c>
      <c r="E12" s="50">
        <v>2636947.1053727609</v>
      </c>
      <c r="F12" s="50">
        <v>2582430.6538942112</v>
      </c>
      <c r="G12" s="17">
        <f t="shared" si="0"/>
        <v>6159039.9833402745</v>
      </c>
      <c r="H12" s="17">
        <f t="shared" si="1"/>
        <v>150856.14454819835</v>
      </c>
      <c r="I12" s="17">
        <f t="shared" si="2"/>
        <v>6008183.8387920763</v>
      </c>
    </row>
    <row r="13" spans="1:9" ht="15.75" customHeight="1" x14ac:dyDescent="0.25">
      <c r="A13" s="5">
        <f t="shared" si="3"/>
        <v>2035</v>
      </c>
      <c r="B13" s="49">
        <v>130698.8599093235</v>
      </c>
      <c r="C13" s="50">
        <v>323386.56512167561</v>
      </c>
      <c r="D13" s="50">
        <v>614798.83381924208</v>
      </c>
      <c r="E13" s="50">
        <v>2634225.2632831549</v>
      </c>
      <c r="F13" s="50">
        <v>2610063.6044505271</v>
      </c>
      <c r="G13" s="17">
        <f t="shared" si="0"/>
        <v>6182474.2666745996</v>
      </c>
      <c r="H13" s="17">
        <f t="shared" si="1"/>
        <v>150023.97129557605</v>
      </c>
      <c r="I13" s="17">
        <f t="shared" si="2"/>
        <v>6032450.295379024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0.62886428975742636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0.62143115579188124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0.87483623468643235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0.87132141378442096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0.87483623468643235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0.87132141378442096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0.42820499199015249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0.42045666756159206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0.84377447289155627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0.83954736439858968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0.84377447289155627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0.83954736439858968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0.91639395873949059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0.91393133862210352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0.90598926426018889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0.90325252872735584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0.90598926426018889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0.90325252872735584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0.89935081274218709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7.6678956102072828E-4</v>
      </c>
    </row>
    <row r="4" spans="1:8" ht="15.75" customHeight="1" x14ac:dyDescent="0.25">
      <c r="B4" s="19" t="s">
        <v>69</v>
      </c>
      <c r="C4" s="101">
        <v>6.4427525134935867E-2</v>
      </c>
    </row>
    <row r="5" spans="1:8" ht="15.75" customHeight="1" x14ac:dyDescent="0.25">
      <c r="B5" s="19" t="s">
        <v>70</v>
      </c>
      <c r="C5" s="101">
        <v>3.1018022905075229E-2</v>
      </c>
    </row>
    <row r="6" spans="1:8" ht="15.75" customHeight="1" x14ac:dyDescent="0.25">
      <c r="B6" s="19" t="s">
        <v>71</v>
      </c>
      <c r="C6" s="101">
        <v>0.1851606267612057</v>
      </c>
    </row>
    <row r="7" spans="1:8" ht="15.75" customHeight="1" x14ac:dyDescent="0.25">
      <c r="B7" s="19" t="s">
        <v>72</v>
      </c>
      <c r="C7" s="101">
        <v>0.44250568466396889</v>
      </c>
    </row>
    <row r="8" spans="1:8" ht="15.75" customHeight="1" x14ac:dyDescent="0.25">
      <c r="B8" s="19" t="s">
        <v>73</v>
      </c>
      <c r="C8" s="101">
        <v>1.07512557466712E-4</v>
      </c>
    </row>
    <row r="9" spans="1:8" ht="15.75" customHeight="1" x14ac:dyDescent="0.25">
      <c r="B9" s="19" t="s">
        <v>74</v>
      </c>
      <c r="C9" s="101">
        <v>0.17925163659115381</v>
      </c>
    </row>
    <row r="10" spans="1:8" ht="15.75" customHeight="1" x14ac:dyDescent="0.25">
      <c r="B10" s="19" t="s">
        <v>75</v>
      </c>
      <c r="C10" s="101">
        <v>9.6762201825173214E-2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0.1732830632560021</v>
      </c>
      <c r="D14" s="55">
        <v>0.1732830632560021</v>
      </c>
      <c r="E14" s="55">
        <v>0.1732830632560021</v>
      </c>
      <c r="F14" s="55">
        <v>0.1732830632560021</v>
      </c>
    </row>
    <row r="15" spans="1:8" ht="15.75" customHeight="1" x14ac:dyDescent="0.25">
      <c r="B15" s="19" t="s">
        <v>82</v>
      </c>
      <c r="C15" s="101">
        <v>0.36070214212649582</v>
      </c>
      <c r="D15" s="101">
        <v>0.36070214212649582</v>
      </c>
      <c r="E15" s="101">
        <v>0.36070214212649582</v>
      </c>
      <c r="F15" s="101">
        <v>0.36070214212649582</v>
      </c>
    </row>
    <row r="16" spans="1:8" ht="15.75" customHeight="1" x14ac:dyDescent="0.25">
      <c r="B16" s="19" t="s">
        <v>83</v>
      </c>
      <c r="C16" s="101">
        <v>3.7287091450664667E-2</v>
      </c>
      <c r="D16" s="101">
        <v>3.7287091450664667E-2</v>
      </c>
      <c r="E16" s="101">
        <v>3.7287091450664667E-2</v>
      </c>
      <c r="F16" s="101">
        <v>3.7287091450664667E-2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0.104489465138261</v>
      </c>
      <c r="D19" s="101">
        <v>0.104489465138261</v>
      </c>
      <c r="E19" s="101">
        <v>0.104489465138261</v>
      </c>
      <c r="F19" s="101">
        <v>0.104489465138261</v>
      </c>
    </row>
    <row r="20" spans="1:8" ht="15.75" customHeight="1" x14ac:dyDescent="0.25">
      <c r="B20" s="19" t="s">
        <v>87</v>
      </c>
      <c r="C20" s="101">
        <v>3.0766079362013359E-2</v>
      </c>
      <c r="D20" s="101">
        <v>3.0766079362013359E-2</v>
      </c>
      <c r="E20" s="101">
        <v>3.0766079362013359E-2</v>
      </c>
      <c r="F20" s="101">
        <v>3.0766079362013359E-2</v>
      </c>
    </row>
    <row r="21" spans="1:8" ht="15.75" customHeight="1" x14ac:dyDescent="0.25">
      <c r="B21" s="19" t="s">
        <v>88</v>
      </c>
      <c r="C21" s="101">
        <v>0.28076527745822938</v>
      </c>
      <c r="D21" s="101">
        <v>0.28076527745822938</v>
      </c>
      <c r="E21" s="101">
        <v>0.28076527745822938</v>
      </c>
      <c r="F21" s="101">
        <v>0.28076527745822938</v>
      </c>
    </row>
    <row r="22" spans="1:8" ht="15.75" customHeight="1" x14ac:dyDescent="0.25">
      <c r="B22" s="19" t="s">
        <v>89</v>
      </c>
      <c r="C22" s="101">
        <v>1.2706881208333839E-2</v>
      </c>
      <c r="D22" s="101">
        <v>1.2706881208333839E-2</v>
      </c>
      <c r="E22" s="101">
        <v>1.2706881208333839E-2</v>
      </c>
      <c r="F22" s="101">
        <v>1.2706881208333839E-2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2.8053887999999999E-2</v>
      </c>
    </row>
    <row r="27" spans="1:8" ht="15.75" customHeight="1" x14ac:dyDescent="0.25">
      <c r="B27" s="19" t="s">
        <v>92</v>
      </c>
      <c r="C27" s="101">
        <v>2.2885193000000002E-2</v>
      </c>
    </row>
    <row r="28" spans="1:8" ht="15.75" customHeight="1" x14ac:dyDescent="0.25">
      <c r="B28" s="19" t="s">
        <v>93</v>
      </c>
      <c r="C28" s="101">
        <v>0.17241262399999999</v>
      </c>
    </row>
    <row r="29" spans="1:8" ht="15.75" customHeight="1" x14ac:dyDescent="0.25">
      <c r="B29" s="19" t="s">
        <v>94</v>
      </c>
      <c r="C29" s="101">
        <v>0.185358881</v>
      </c>
    </row>
    <row r="30" spans="1:8" ht="15.75" customHeight="1" x14ac:dyDescent="0.25">
      <c r="B30" s="19" t="s">
        <v>95</v>
      </c>
      <c r="C30" s="101">
        <v>0.10644221299999999</v>
      </c>
    </row>
    <row r="31" spans="1:8" ht="15.75" customHeight="1" x14ac:dyDescent="0.25">
      <c r="B31" s="19" t="s">
        <v>96</v>
      </c>
      <c r="C31" s="101">
        <v>0.22565471400000001</v>
      </c>
    </row>
    <row r="32" spans="1:8" ht="15.75" customHeight="1" x14ac:dyDescent="0.25">
      <c r="B32" s="19" t="s">
        <v>97</v>
      </c>
      <c r="C32" s="101">
        <v>2.5746142999999999E-2</v>
      </c>
    </row>
    <row r="33" spans="2:3" ht="15.75" customHeight="1" x14ac:dyDescent="0.25">
      <c r="B33" s="19" t="s">
        <v>98</v>
      </c>
      <c r="C33" s="101">
        <v>9.9438820999999997E-2</v>
      </c>
    </row>
    <row r="34" spans="2:3" ht="15.75" customHeight="1" x14ac:dyDescent="0.25">
      <c r="B34" s="19" t="s">
        <v>99</v>
      </c>
      <c r="C34" s="101">
        <v>0.13400752399999999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0.67504211304196526</v>
      </c>
      <c r="D2" s="52">
        <f>IFERROR(1-_xlfn.NORM.DIST(_xlfn.NORM.INV(SUM(D4:D5), 0, 1) + 1, 0, 1, TRUE), "")</f>
        <v>0.67504211304196526</v>
      </c>
      <c r="E2" s="52">
        <f>IFERROR(1-_xlfn.NORM.DIST(_xlfn.NORM.INV(SUM(E4:E5), 0, 1) + 1, 0, 1, TRUE), "")</f>
        <v>0.75043817851002848</v>
      </c>
      <c r="F2" s="52">
        <f>IFERROR(1-_xlfn.NORM.DIST(_xlfn.NORM.INV(SUM(F4:F5), 0, 1) + 1, 0, 1, TRUE), "")</f>
        <v>0.66568741422070443</v>
      </c>
      <c r="G2" s="52">
        <f>IFERROR(1-_xlfn.NORM.DIST(_xlfn.NORM.INV(SUM(G4:G5), 0, 1) + 1, 0, 1, TRUE), "")</f>
        <v>0.74912990734345564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0.25196798695803474</v>
      </c>
      <c r="D3" s="52">
        <f>IFERROR(_xlfn.NORM.DIST(_xlfn.NORM.INV(SUM(D4:D5), 0, 1) + 1, 0, 1, TRUE) - SUM(D4:D5), "")</f>
        <v>0.25196798695803474</v>
      </c>
      <c r="E3" s="52">
        <f>IFERROR(_xlfn.NORM.DIST(_xlfn.NORM.INV(SUM(E4:E5), 0, 1) + 1, 0, 1, TRUE) - SUM(E4:E5), "")</f>
        <v>0.20267992148997147</v>
      </c>
      <c r="F3" s="52">
        <f>IFERROR(_xlfn.NORM.DIST(_xlfn.NORM.INV(SUM(F4:F5), 0, 1) + 1, 0, 1, TRUE) - SUM(F4:F5), "")</f>
        <v>0.25767178577929556</v>
      </c>
      <c r="G3" s="52">
        <f>IFERROR(_xlfn.NORM.DIST(_xlfn.NORM.INV(SUM(G4:G5), 0, 1) + 1, 0, 1, TRUE) - SUM(G4:G5), "")</f>
        <v>0.20358369265654436</v>
      </c>
    </row>
    <row r="4" spans="1:15" ht="15.75" customHeight="1" x14ac:dyDescent="0.25">
      <c r="B4" s="5" t="s">
        <v>104</v>
      </c>
      <c r="C4" s="45">
        <v>3.4070999999999997E-2</v>
      </c>
      <c r="D4" s="53">
        <v>3.4070999999999997E-2</v>
      </c>
      <c r="E4" s="53">
        <v>3.6088299999999997E-2</v>
      </c>
      <c r="F4" s="53">
        <v>6.3694899999999999E-2</v>
      </c>
      <c r="G4" s="53">
        <v>3.83731E-2</v>
      </c>
    </row>
    <row r="5" spans="1:15" ht="15.75" customHeight="1" x14ac:dyDescent="0.25">
      <c r="B5" s="5" t="s">
        <v>105</v>
      </c>
      <c r="C5" s="45">
        <v>3.8918899999999999E-2</v>
      </c>
      <c r="D5" s="53">
        <v>3.8918899999999999E-2</v>
      </c>
      <c r="E5" s="53">
        <v>1.07936E-2</v>
      </c>
      <c r="F5" s="53">
        <v>1.29459E-2</v>
      </c>
      <c r="G5" s="53">
        <v>8.913299999999999E-3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0.74089077144279414</v>
      </c>
      <c r="D8" s="52">
        <f>IFERROR(1-_xlfn.NORM.DIST(_xlfn.NORM.INV(SUM(D10:D11), 0, 1) + 1, 0, 1, TRUE), "")</f>
        <v>0.74089077144279414</v>
      </c>
      <c r="E8" s="52">
        <f>IFERROR(1-_xlfn.NORM.DIST(_xlfn.NORM.INV(SUM(E10:E11), 0, 1) + 1, 0, 1, TRUE), "")</f>
        <v>0.96677592100387766</v>
      </c>
      <c r="F8" s="52">
        <f>IFERROR(1-_xlfn.NORM.DIST(_xlfn.NORM.INV(SUM(F10:F11), 0, 1) + 1, 0, 1, TRUE), "")</f>
        <v>0.92383805480570158</v>
      </c>
      <c r="G8" s="52">
        <f>IFERROR(1-_xlfn.NORM.DIST(_xlfn.NORM.INV(SUM(G10:G11), 0, 1) + 1, 0, 1, TRUE), "")</f>
        <v>0.94012841859528262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0.20923702855720591</v>
      </c>
      <c r="D9" s="52">
        <f>IFERROR(_xlfn.NORM.DIST(_xlfn.NORM.INV(SUM(D10:D11), 0, 1) + 1, 0, 1, TRUE) - SUM(D10:D11), "")</f>
        <v>0.20923702855720591</v>
      </c>
      <c r="E9" s="52">
        <f>IFERROR(_xlfn.NORM.DIST(_xlfn.NORM.INV(SUM(E10:E11), 0, 1) + 1, 0, 1, TRUE) - SUM(E10:E11), "")</f>
        <v>3.0935578996122301E-2</v>
      </c>
      <c r="F9" s="52">
        <f>IFERROR(_xlfn.NORM.DIST(_xlfn.NORM.INV(SUM(F10:F11), 0, 1) + 1, 0, 1, TRUE) - SUM(F10:F11), "")</f>
        <v>6.8641045194298395E-2</v>
      </c>
      <c r="G9" s="52">
        <f>IFERROR(_xlfn.NORM.DIST(_xlfn.NORM.INV(SUM(G10:G11), 0, 1) + 1, 0, 1, TRUE) - SUM(G10:G11), "")</f>
        <v>5.4575181404717336E-2</v>
      </c>
    </row>
    <row r="10" spans="1:15" ht="15.75" customHeight="1" x14ac:dyDescent="0.25">
      <c r="B10" s="5" t="s">
        <v>109</v>
      </c>
      <c r="C10" s="45">
        <v>2.6520800000000001E-2</v>
      </c>
      <c r="D10" s="53">
        <v>2.6520800000000001E-2</v>
      </c>
      <c r="E10" s="53">
        <v>2.2885000000000002E-3</v>
      </c>
      <c r="F10" s="53">
        <v>5.0771999999999996E-3</v>
      </c>
      <c r="G10" s="53">
        <v>3.7767E-3</v>
      </c>
    </row>
    <row r="11" spans="1:15" ht="15.75" customHeight="1" x14ac:dyDescent="0.25">
      <c r="B11" s="5" t="s">
        <v>110</v>
      </c>
      <c r="C11" s="45">
        <v>2.3351400000000001E-2</v>
      </c>
      <c r="D11" s="53">
        <v>2.3351400000000001E-2</v>
      </c>
      <c r="E11" s="53">
        <v>0</v>
      </c>
      <c r="F11" s="53">
        <v>2.4437E-3</v>
      </c>
      <c r="G11" s="53">
        <v>1.5196999999999999E-3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0.64318549999999997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0.1938405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0.1472349</v>
      </c>
      <c r="D4" s="53">
        <v>0.39192640000000001</v>
      </c>
      <c r="E4" s="53">
        <v>0.77740080000000011</v>
      </c>
      <c r="F4" s="53">
        <v>0.32832830000000002</v>
      </c>
      <c r="G4" s="53">
        <v>0</v>
      </c>
    </row>
    <row r="5" spans="1:7" x14ac:dyDescent="0.25">
      <c r="B5" s="3" t="s">
        <v>122</v>
      </c>
      <c r="C5" s="52">
        <v>1.5739099999999999E-2</v>
      </c>
      <c r="D5" s="52">
        <v>9.1313900000000003E-2</v>
      </c>
      <c r="E5" s="52">
        <f>1-SUM(E2:E4)</f>
        <v>0.22259919999999989</v>
      </c>
      <c r="F5" s="52">
        <f>1-SUM(F2:F4)</f>
        <v>0.67167169999999998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A94B15-B016-407C-9042-3B38B1472247}"/>
</file>

<file path=customXml/itemProps2.xml><?xml version="1.0" encoding="utf-8"?>
<ds:datastoreItem xmlns:ds="http://schemas.openxmlformats.org/officeDocument/2006/customXml" ds:itemID="{9DB3059E-2816-401C-98EC-2F7240DB72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2024-03-26T04:25:02Z</dcterms:modified>
</cp:coreProperties>
</file>