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DBC4AC8-126A-4E68-84F7-67A687D6C801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6" i="2"/>
  <c r="A35" i="2"/>
  <c r="A32" i="2"/>
  <c r="A31" i="2"/>
  <c r="A28" i="2"/>
  <c r="A27" i="2"/>
  <c r="A24" i="2"/>
  <c r="A23" i="2"/>
  <c r="A20" i="2"/>
  <c r="A19" i="2"/>
  <c r="A16" i="2"/>
  <c r="A15" i="2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9" i="2" s="1"/>
  <c r="C33" i="1"/>
  <c r="C20" i="1"/>
  <c r="A21" i="2" l="1"/>
  <c r="A29" i="2"/>
  <c r="A37" i="2"/>
  <c r="A14" i="2"/>
  <c r="A22" i="2"/>
  <c r="A30" i="2"/>
  <c r="A38" i="2"/>
  <c r="A40" i="2"/>
  <c r="A25" i="2"/>
  <c r="A17" i="2"/>
  <c r="A3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<sst xmlns="http://schemas.openxmlformats.org/spreadsheetml/2006/main" count="2092" uniqueCount="341">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</sst>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54304.55419921875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0.75800000000000001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0.34994163924792399</v>
      </c>
    </row>
    <row r="30" spans="1:3" ht="14.25" customHeight="1" x14ac:dyDescent="0.25">
      <c r="B30" s="25" t="s">
        <v>27</v>
      </c>
      <c r="C30" s="99">
        <v>0.10516916316476101</v>
      </c>
    </row>
    <row r="31" spans="1:3" ht="14.25" customHeight="1" x14ac:dyDescent="0.25">
      <c r="B31" s="25" t="s">
        <v>28</v>
      </c>
      <c r="C31" s="99">
        <v>8.4505866375242988E-2</v>
      </c>
    </row>
    <row r="32" spans="1:3" ht="14.25" customHeight="1" x14ac:dyDescent="0.25">
      <c r="B32" s="25" t="s">
        <v>29</v>
      </c>
      <c r="C32" s="99">
        <v>0.46038333121207198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10.659739999999999</v>
      </c>
    </row>
    <row r="38" spans="1:5" ht="15" customHeight="1" x14ac:dyDescent="0.25">
      <c r="B38" s="11" t="s">
        <v>34</v>
      </c>
      <c r="C38" s="43">
        <v>15.35069</v>
      </c>
      <c r="D38" s="12"/>
      <c r="E38" s="13"/>
    </row>
    <row r="39" spans="1:5" ht="15" customHeight="1" x14ac:dyDescent="0.25">
      <c r="B39" s="11" t="s">
        <v>35</v>
      </c>
      <c r="C39" s="43">
        <v>17.175809999999998</v>
      </c>
      <c r="D39" s="12"/>
      <c r="E39" s="12"/>
    </row>
    <row r="40" spans="1:5" ht="15" customHeight="1" x14ac:dyDescent="0.25">
      <c r="B40" s="11" t="s">
        <v>36</v>
      </c>
      <c r="C40" s="100">
        <v>0.96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10.94176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1.09351E-2</v>
      </c>
      <c r="D45" s="12"/>
    </row>
    <row r="46" spans="1:5" ht="15.75" customHeight="1" x14ac:dyDescent="0.25">
      <c r="B46" s="11" t="s">
        <v>41</v>
      </c>
      <c r="C46" s="45">
        <v>0.1174965</v>
      </c>
      <c r="D46" s="12"/>
    </row>
    <row r="47" spans="1:5" ht="15.75" customHeight="1" x14ac:dyDescent="0.25">
      <c r="B47" s="11" t="s">
        <v>42</v>
      </c>
      <c r="C47" s="45">
        <v>7.0600399999999994E-2</v>
      </c>
      <c r="D47" s="12"/>
      <c r="E47" s="13"/>
    </row>
    <row r="48" spans="1:5" ht="15" customHeight="1" x14ac:dyDescent="0.25">
      <c r="B48" s="11" t="s">
        <v>43</v>
      </c>
      <c r="C48" s="46">
        <v>0.80096800000000001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0.12637916779176001</v>
      </c>
      <c r="C2" s="98">
        <v>0.95</v>
      </c>
      <c r="D2" s="56">
        <v>69.047770440302898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40.127093405065906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587.14420029876032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1.4701821374670201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13.25939284886182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13.25939284886182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13.25939284886182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13.25939284886182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13.25939284886182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13.25939284886182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0.2066742856206</v>
      </c>
      <c r="C16" s="98">
        <v>0.95</v>
      </c>
      <c r="D16" s="56">
        <v>0.96615864875716684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13.483785833565429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13.483785833565429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0.12046129999999999</v>
      </c>
      <c r="C21" s="98">
        <v>0.95</v>
      </c>
      <c r="D21" s="56">
        <v>17.016109940848349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5.8989100000000003E-2</v>
      </c>
      <c r="C23" s="98">
        <v>0.95</v>
      </c>
      <c r="D23" s="56">
        <v>4.4338460403923747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0.69723745018169003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0.16203755015136001</v>
      </c>
      <c r="C27" s="98">
        <v>0.95</v>
      </c>
      <c r="D27" s="56">
        <v>18.750061042134512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0.45581739999999998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138.79578001614141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1.831259781706825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7.7588900000000002E-2</v>
      </c>
      <c r="C32" s="98">
        <v>0.95</v>
      </c>
      <c r="D32" s="56">
        <v>2.09991490371478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0.89972340000000006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0.23215369999999999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0.10682594000000001</v>
      </c>
      <c r="C3" s="21">
        <f>frac_mam_1_5months * 2.6</f>
        <v>0.10682594000000001</v>
      </c>
      <c r="D3" s="21">
        <f>frac_mam_6_11months * 2.6</f>
        <v>0.20139418000000003</v>
      </c>
      <c r="E3" s="21">
        <f>frac_mam_12_23months * 2.6</f>
        <v>0.12607114</v>
      </c>
      <c r="F3" s="21">
        <f>frac_mam_24_59months * 2.6</f>
        <v>9.9420880000000017E-2</v>
      </c>
    </row>
    <row r="4" spans="1:6" ht="15.75" customHeight="1" x14ac:dyDescent="0.25">
      <c r="A4" s="3" t="s">
        <v>205</v>
      </c>
      <c r="B4" s="21">
        <f>frac_sam_1month * 2.6</f>
        <v>6.0567000000000003E-2</v>
      </c>
      <c r="C4" s="21">
        <f>frac_sam_1_5months * 2.6</f>
        <v>6.0567000000000003E-2</v>
      </c>
      <c r="D4" s="21">
        <f>frac_sam_6_11months * 2.6</f>
        <v>1.8212220000000001E-2</v>
      </c>
      <c r="E4" s="21">
        <f>frac_sam_12_23months * 2.6</f>
        <v>4.7944520000000004E-2</v>
      </c>
      <c r="F4" s="21">
        <f>frac_sam_24_59months * 2.6</f>
        <v>1.7275180000000001E-2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9756.5720000000001</v>
      </c>
      <c r="C2" s="49">
        <v>23000</v>
      </c>
      <c r="D2" s="49">
        <v>46000</v>
      </c>
      <c r="E2" s="49">
        <v>1413000</v>
      </c>
      <c r="F2" s="49">
        <v>1269000</v>
      </c>
      <c r="G2" s="17">
        <f t="shared" ref="G2:G13" si="0">C2+D2+E2+F2</f>
        <v>2751000</v>
      </c>
      <c r="H2" s="17">
        <f t="shared" ref="H2:H13" si="1">(B2 + stillbirth*B2/(1000-stillbirth))/(1-abortion)</f>
        <v>11209.667123711175</v>
      </c>
      <c r="I2" s="17">
        <f t="shared" ref="I2:I13" si="2">G2-H2</f>
        <v>2739790.3328762888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9688.8250000000007</v>
      </c>
      <c r="C3" s="50">
        <v>23000</v>
      </c>
      <c r="D3" s="50">
        <v>46000</v>
      </c>
      <c r="E3" s="50">
        <v>1501000</v>
      </c>
      <c r="F3" s="50">
        <v>1356000</v>
      </c>
      <c r="G3" s="17">
        <f t="shared" si="0"/>
        <v>2926000</v>
      </c>
      <c r="H3" s="17">
        <f t="shared" si="1"/>
        <v>11131.830223760038</v>
      </c>
      <c r="I3" s="17">
        <f t="shared" si="2"/>
        <v>2914868.1697762399</v>
      </c>
    </row>
    <row r="4" spans="1:9" ht="15.75" customHeight="1" x14ac:dyDescent="0.25">
      <c r="A4" s="5">
        <f t="shared" si="3"/>
        <v>2026</v>
      </c>
      <c r="B4" s="49">
        <v>9630.9953999999998</v>
      </c>
      <c r="C4" s="50">
        <v>23000</v>
      </c>
      <c r="D4" s="50">
        <v>46000</v>
      </c>
      <c r="E4" s="50">
        <v>1568000</v>
      </c>
      <c r="F4" s="50">
        <v>1422000</v>
      </c>
      <c r="G4" s="17">
        <f t="shared" si="0"/>
        <v>3059000</v>
      </c>
      <c r="H4" s="17">
        <f t="shared" si="1"/>
        <v>11065.387771851994</v>
      </c>
      <c r="I4" s="17">
        <f t="shared" si="2"/>
        <v>3047934.6122281482</v>
      </c>
    </row>
    <row r="5" spans="1:9" ht="15.75" customHeight="1" x14ac:dyDescent="0.25">
      <c r="A5" s="5">
        <f t="shared" si="3"/>
        <v>2027</v>
      </c>
      <c r="B5" s="49">
        <v>9571.5401999999995</v>
      </c>
      <c r="C5" s="50">
        <v>24000</v>
      </c>
      <c r="D5" s="50">
        <v>46000</v>
      </c>
      <c r="E5" s="50">
        <v>1636000</v>
      </c>
      <c r="F5" s="50">
        <v>1477000</v>
      </c>
      <c r="G5" s="17">
        <f t="shared" si="0"/>
        <v>3183000</v>
      </c>
      <c r="H5" s="17">
        <f t="shared" si="1"/>
        <v>10997.077611195804</v>
      </c>
      <c r="I5" s="17">
        <f t="shared" si="2"/>
        <v>3172002.9223888041</v>
      </c>
    </row>
    <row r="6" spans="1:9" ht="15.75" customHeight="1" x14ac:dyDescent="0.25">
      <c r="A6" s="5">
        <f t="shared" si="3"/>
        <v>2028</v>
      </c>
      <c r="B6" s="49">
        <v>9494.8940000000002</v>
      </c>
      <c r="C6" s="50">
        <v>24000</v>
      </c>
      <c r="D6" s="50">
        <v>46000</v>
      </c>
      <c r="E6" s="50">
        <v>1705000</v>
      </c>
      <c r="F6" s="50">
        <v>1525000</v>
      </c>
      <c r="G6" s="17">
        <f t="shared" si="0"/>
        <v>3300000</v>
      </c>
      <c r="H6" s="17">
        <f t="shared" si="1"/>
        <v>10909.016108826183</v>
      </c>
      <c r="I6" s="17">
        <f t="shared" si="2"/>
        <v>3289090.9838911737</v>
      </c>
    </row>
    <row r="7" spans="1:9" ht="15.75" customHeight="1" x14ac:dyDescent="0.25">
      <c r="A7" s="5">
        <f t="shared" si="3"/>
        <v>2029</v>
      </c>
      <c r="B7" s="49">
        <v>9432.3907999999992</v>
      </c>
      <c r="C7" s="50">
        <v>24000</v>
      </c>
      <c r="D7" s="50">
        <v>45000</v>
      </c>
      <c r="E7" s="50">
        <v>1774000</v>
      </c>
      <c r="F7" s="50">
        <v>1565000</v>
      </c>
      <c r="G7" s="17">
        <f t="shared" si="0"/>
        <v>3408000</v>
      </c>
      <c r="H7" s="17">
        <f t="shared" si="1"/>
        <v>10837.203994267222</v>
      </c>
      <c r="I7" s="17">
        <f t="shared" si="2"/>
        <v>3397162.7960057328</v>
      </c>
    </row>
    <row r="8" spans="1:9" ht="15.75" customHeight="1" x14ac:dyDescent="0.25">
      <c r="A8" s="5">
        <f t="shared" si="3"/>
        <v>2030</v>
      </c>
      <c r="B8" s="49">
        <v>9353.1029999999992</v>
      </c>
      <c r="C8" s="50">
        <v>24000</v>
      </c>
      <c r="D8" s="50">
        <v>45000</v>
      </c>
      <c r="E8" s="50">
        <v>1841000</v>
      </c>
      <c r="F8" s="50">
        <v>1599000</v>
      </c>
      <c r="G8" s="17">
        <f t="shared" si="0"/>
        <v>3509000</v>
      </c>
      <c r="H8" s="17">
        <f t="shared" si="1"/>
        <v>10746.107465181864</v>
      </c>
      <c r="I8" s="17">
        <f t="shared" si="2"/>
        <v>3498253.892534818</v>
      </c>
    </row>
    <row r="9" spans="1:9" ht="15.75" customHeight="1" x14ac:dyDescent="0.25">
      <c r="A9" s="5">
        <f t="shared" si="3"/>
        <v>2031</v>
      </c>
      <c r="B9" s="49">
        <v>9295.4645714285707</v>
      </c>
      <c r="C9" s="50">
        <v>24142.857142857141</v>
      </c>
      <c r="D9" s="50">
        <v>44857.142857142862</v>
      </c>
      <c r="E9" s="50">
        <v>1902142.857142857</v>
      </c>
      <c r="F9" s="50">
        <v>1646142.857142857</v>
      </c>
      <c r="G9" s="17">
        <f t="shared" si="0"/>
        <v>3617285.7142857141</v>
      </c>
      <c r="H9" s="17">
        <f t="shared" si="1"/>
        <v>10679.884656820534</v>
      </c>
      <c r="I9" s="17">
        <f t="shared" si="2"/>
        <v>3606605.8296288936</v>
      </c>
    </row>
    <row r="10" spans="1:9" ht="15.75" customHeight="1" x14ac:dyDescent="0.25">
      <c r="A10" s="5">
        <f t="shared" si="3"/>
        <v>2032</v>
      </c>
      <c r="B10" s="49">
        <v>9239.2702244897955</v>
      </c>
      <c r="C10" s="50">
        <v>24306.12244897959</v>
      </c>
      <c r="D10" s="50">
        <v>44693.877551020407</v>
      </c>
      <c r="E10" s="50">
        <v>1959448.9795918369</v>
      </c>
      <c r="F10" s="50">
        <v>1687591.836734694</v>
      </c>
      <c r="G10" s="17">
        <f t="shared" si="0"/>
        <v>3716040.8163265307</v>
      </c>
      <c r="H10" s="17">
        <f t="shared" si="1"/>
        <v>10615.321004400605</v>
      </c>
      <c r="I10" s="17">
        <f t="shared" si="2"/>
        <v>3705425.4953221302</v>
      </c>
    </row>
    <row r="11" spans="1:9" ht="15.75" customHeight="1" x14ac:dyDescent="0.25">
      <c r="A11" s="5">
        <f t="shared" si="3"/>
        <v>2033</v>
      </c>
      <c r="B11" s="49">
        <v>9183.3094851311944</v>
      </c>
      <c r="C11" s="50">
        <v>24492.71137026239</v>
      </c>
      <c r="D11" s="50">
        <v>44507.28862973761</v>
      </c>
      <c r="E11" s="50">
        <v>2015370.2623906711</v>
      </c>
      <c r="F11" s="50">
        <v>1725533.527696793</v>
      </c>
      <c r="G11" s="17">
        <f t="shared" si="0"/>
        <v>3809903.7900874643</v>
      </c>
      <c r="H11" s="17">
        <f t="shared" si="1"/>
        <v>10551.025751907549</v>
      </c>
      <c r="I11" s="17">
        <f t="shared" si="2"/>
        <v>3799352.7643355569</v>
      </c>
    </row>
    <row r="12" spans="1:9" ht="15.75" customHeight="1" x14ac:dyDescent="0.25">
      <c r="A12" s="5">
        <f t="shared" si="3"/>
        <v>2034</v>
      </c>
      <c r="B12" s="49">
        <v>9127.8479544356505</v>
      </c>
      <c r="C12" s="50">
        <v>24563.098708871301</v>
      </c>
      <c r="D12" s="50">
        <v>44294.044148271547</v>
      </c>
      <c r="E12" s="50">
        <v>2069566.014160766</v>
      </c>
      <c r="F12" s="50">
        <v>1761038.317367763</v>
      </c>
      <c r="G12" s="17">
        <f t="shared" si="0"/>
        <v>3899461.4743856722</v>
      </c>
      <c r="H12" s="17">
        <f t="shared" si="1"/>
        <v>10487.304057723513</v>
      </c>
      <c r="I12" s="17">
        <f t="shared" si="2"/>
        <v>3888974.1703279489</v>
      </c>
    </row>
    <row r="13" spans="1:9" ht="15.75" customHeight="1" x14ac:dyDescent="0.25">
      <c r="A13" s="5">
        <f t="shared" si="3"/>
        <v>2035</v>
      </c>
      <c r="B13" s="49">
        <v>9075.4128050693143</v>
      </c>
      <c r="C13" s="50">
        <v>24643.5413815672</v>
      </c>
      <c r="D13" s="50">
        <v>44050.336169453207</v>
      </c>
      <c r="E13" s="50">
        <v>2121646.8733265898</v>
      </c>
      <c r="F13" s="50">
        <v>1794758.076991729</v>
      </c>
      <c r="G13" s="17">
        <f t="shared" si="0"/>
        <v>3985098.8278693394</v>
      </c>
      <c r="H13" s="17">
        <f t="shared" si="1"/>
        <v>10427.059478994559</v>
      </c>
      <c r="I13" s="17">
        <f t="shared" si="2"/>
        <v>3974671.7683903449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0.6315408620528945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0.62105212099654195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0.87608842789084607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0.87114069606187938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0.87608842789084607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0.87114069606187938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0.43101936672301089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0.42006419640801851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0.84528246350008318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0.83933025136621475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0.84528246350008318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0.83933025136621475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0.91726970741774339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0.91380454292294566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0.90696293421596463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0.90311166887211425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0.90696293421596463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0.90311166887211425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0.89757246747925845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0.15451909999999969</v>
      </c>
    </row>
    <row r="5" spans="1:8" ht="15.75" customHeight="1" x14ac:dyDescent="0.25">
      <c r="B5" s="19" t="s">
        <v>70</v>
      </c>
      <c r="C5" s="101">
        <v>4.2198999999999926E-3</v>
      </c>
    </row>
    <row r="6" spans="1:8" ht="15.75" customHeight="1" x14ac:dyDescent="0.25">
      <c r="B6" s="19" t="s">
        <v>71</v>
      </c>
      <c r="C6" s="101">
        <v>0.19492200000000021</v>
      </c>
    </row>
    <row r="7" spans="1:8" ht="15.75" customHeight="1" x14ac:dyDescent="0.25">
      <c r="B7" s="19" t="s">
        <v>72</v>
      </c>
      <c r="C7" s="101">
        <v>0.42669009999999979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0.16146820000000039</v>
      </c>
    </row>
    <row r="10" spans="1:8" ht="15.75" customHeight="1" x14ac:dyDescent="0.25">
      <c r="B10" s="19" t="s">
        <v>75</v>
      </c>
      <c r="C10" s="101">
        <v>5.8180699999999898E-2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6.2116492322683313E-2</v>
      </c>
      <c r="D14" s="55">
        <v>6.2116492322683313E-2</v>
      </c>
      <c r="E14" s="55">
        <v>6.2116492322683313E-2</v>
      </c>
      <c r="F14" s="55">
        <v>6.2116492322683313E-2</v>
      </c>
    </row>
    <row r="15" spans="1:8" ht="15.75" customHeight="1" x14ac:dyDescent="0.25">
      <c r="B15" s="19" t="s">
        <v>82</v>
      </c>
      <c r="C15" s="101">
        <v>0.29688997844133608</v>
      </c>
      <c r="D15" s="101">
        <v>0.29688997844133608</v>
      </c>
      <c r="E15" s="101">
        <v>0.29688997844133608</v>
      </c>
      <c r="F15" s="101">
        <v>0.29688997844133608</v>
      </c>
    </row>
    <row r="16" spans="1:8" ht="15.75" customHeight="1" x14ac:dyDescent="0.25">
      <c r="B16" s="19" t="s">
        <v>83</v>
      </c>
      <c r="C16" s="101">
        <v>5.627712966098989E-2</v>
      </c>
      <c r="D16" s="101">
        <v>5.627712966098989E-2</v>
      </c>
      <c r="E16" s="101">
        <v>5.627712966098989E-2</v>
      </c>
      <c r="F16" s="101">
        <v>5.627712966098989E-2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6.7017783841196291E-2</v>
      </c>
      <c r="D20" s="101">
        <v>6.7017783841196291E-2</v>
      </c>
      <c r="E20" s="101">
        <v>6.7017783841196291E-2</v>
      </c>
      <c r="F20" s="101">
        <v>6.7017783841196291E-2</v>
      </c>
    </row>
    <row r="21" spans="1:8" ht="15.75" customHeight="1" x14ac:dyDescent="0.25">
      <c r="B21" s="19" t="s">
        <v>88</v>
      </c>
      <c r="C21" s="101">
        <v>0.38511254926272848</v>
      </c>
      <c r="D21" s="101">
        <v>0.38511254926272848</v>
      </c>
      <c r="E21" s="101">
        <v>0.38511254926272848</v>
      </c>
      <c r="F21" s="101">
        <v>0.38511254926272848</v>
      </c>
    </row>
    <row r="22" spans="1:8" ht="15.75" customHeight="1" x14ac:dyDescent="0.25">
      <c r="B22" s="19" t="s">
        <v>89</v>
      </c>
      <c r="C22" s="101">
        <v>0.13258606647106591</v>
      </c>
      <c r="D22" s="101">
        <v>0.13258606647106591</v>
      </c>
      <c r="E22" s="101">
        <v>0.13258606647106591</v>
      </c>
      <c r="F22" s="101">
        <v>0.13258606647106591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0.71787283692135273</v>
      </c>
      <c r="D2" s="52">
        <f>IFERROR(1-_xlfn.NORM.DIST(_xlfn.NORM.INV(SUM(D4:D5), 0, 1) + 1, 0, 1, TRUE), "")</f>
        <v>0.71787283692135273</v>
      </c>
      <c r="E2" s="52">
        <f>IFERROR(1-_xlfn.NORM.DIST(_xlfn.NORM.INV(SUM(E4:E5), 0, 1) + 1, 0, 1, TRUE), "")</f>
        <v>0.78835830343249902</v>
      </c>
      <c r="F2" s="52">
        <f>IFERROR(1-_xlfn.NORM.DIST(_xlfn.NORM.INV(SUM(F4:F5), 0, 1) + 1, 0, 1, TRUE), "")</f>
        <v>0.66194727070227766</v>
      </c>
      <c r="G2" s="52">
        <f>IFERROR(1-_xlfn.NORM.DIST(_xlfn.NORM.INV(SUM(G4:G5), 0, 1) + 1, 0, 1, TRUE), "")</f>
        <v>0.61735896378344113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0.22467576307864728</v>
      </c>
      <c r="D3" s="52">
        <f>IFERROR(_xlfn.NORM.DIST(_xlfn.NORM.INV(SUM(D4:D5), 0, 1) + 1, 0, 1, TRUE) - SUM(D4:D5), "")</f>
        <v>0.22467576307864728</v>
      </c>
      <c r="E3" s="52">
        <f>IFERROR(_xlfn.NORM.DIST(_xlfn.NORM.INV(SUM(E4:E5), 0, 1) + 1, 0, 1, TRUE) - SUM(E4:E5), "")</f>
        <v>0.17576959656750102</v>
      </c>
      <c r="F3" s="52">
        <f>IFERROR(_xlfn.NORM.DIST(_xlfn.NORM.INV(SUM(F4:F5), 0, 1) + 1, 0, 1, TRUE) - SUM(F4:F5), "")</f>
        <v>0.25992572929772234</v>
      </c>
      <c r="G3" s="52">
        <f>IFERROR(_xlfn.NORM.DIST(_xlfn.NORM.INV(SUM(G4:G5), 0, 1) + 1, 0, 1, TRUE) - SUM(G4:G5), "")</f>
        <v>0.28559213621655893</v>
      </c>
    </row>
    <row r="4" spans="1:15" ht="15.75" customHeight="1" x14ac:dyDescent="0.25">
      <c r="B4" s="5" t="s">
        <v>104</v>
      </c>
      <c r="C4" s="45">
        <v>4.59643E-2</v>
      </c>
      <c r="D4" s="53">
        <v>4.59643E-2</v>
      </c>
      <c r="E4" s="53">
        <v>1.7641E-2</v>
      </c>
      <c r="F4" s="53">
        <v>6.0780500000000001E-2</v>
      </c>
      <c r="G4" s="53">
        <v>7.2927099999999995E-2</v>
      </c>
    </row>
    <row r="5" spans="1:15" ht="15.75" customHeight="1" x14ac:dyDescent="0.25">
      <c r="B5" s="5" t="s">
        <v>105</v>
      </c>
      <c r="C5" s="45">
        <v>1.14871E-2</v>
      </c>
      <c r="D5" s="53">
        <v>1.14871E-2</v>
      </c>
      <c r="E5" s="53">
        <v>1.82311E-2</v>
      </c>
      <c r="F5" s="53">
        <v>1.7346500000000001E-2</v>
      </c>
      <c r="G5" s="53">
        <v>2.4121799999999999E-2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0.69811782303108516</v>
      </c>
      <c r="D8" s="52">
        <f>IFERROR(1-_xlfn.NORM.DIST(_xlfn.NORM.INV(SUM(D10:D11), 0, 1) + 1, 0, 1, TRUE), "")</f>
        <v>0.69811782303108516</v>
      </c>
      <c r="E8" s="52">
        <f>IFERROR(1-_xlfn.NORM.DIST(_xlfn.NORM.INV(SUM(E10:E11), 0, 1) + 1, 0, 1, TRUE), "")</f>
        <v>0.64641386601512119</v>
      </c>
      <c r="F8" s="52">
        <f>IFERROR(1-_xlfn.NORM.DIST(_xlfn.NORM.INV(SUM(F10:F11), 0, 1) + 1, 0, 1, TRUE), "")</f>
        <v>0.69113126197764607</v>
      </c>
      <c r="G8" s="52">
        <f>IFERROR(1-_xlfn.NORM.DIST(_xlfn.NORM.INV(SUM(G10:G11), 0, 1) + 1, 0, 1, TRUE), "")</f>
        <v>0.75698353047258626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0.23750027696891479</v>
      </c>
      <c r="D9" s="52">
        <f>IFERROR(_xlfn.NORM.DIST(_xlfn.NORM.INV(SUM(D10:D11), 0, 1) + 1, 0, 1, TRUE) - SUM(D10:D11), "")</f>
        <v>0.23750027696891479</v>
      </c>
      <c r="E9" s="52">
        <f>IFERROR(_xlfn.NORM.DIST(_xlfn.NORM.INV(SUM(E10:E11), 0, 1) + 1, 0, 1, TRUE) - SUM(E10:E11), "")</f>
        <v>0.26912213398487883</v>
      </c>
      <c r="F9" s="52">
        <f>IFERROR(_xlfn.NORM.DIST(_xlfn.NORM.INV(SUM(F10:F11), 0, 1) + 1, 0, 1, TRUE) - SUM(F10:F11), "")</f>
        <v>0.24193963802235391</v>
      </c>
      <c r="G9" s="52">
        <f>IFERROR(_xlfn.NORM.DIST(_xlfn.NORM.INV(SUM(G10:G11), 0, 1) + 1, 0, 1, TRUE) - SUM(G10:G11), "")</f>
        <v>0.19813336952741373</v>
      </c>
    </row>
    <row r="10" spans="1:15" ht="15.75" customHeight="1" x14ac:dyDescent="0.25">
      <c r="B10" s="5" t="s">
        <v>109</v>
      </c>
      <c r="C10" s="45">
        <v>4.1086900000000003E-2</v>
      </c>
      <c r="D10" s="53">
        <v>4.1086900000000003E-2</v>
      </c>
      <c r="E10" s="53">
        <v>7.7459300000000009E-2</v>
      </c>
      <c r="F10" s="53">
        <v>4.8488900000000001E-2</v>
      </c>
      <c r="G10" s="53">
        <v>3.8238800000000003E-2</v>
      </c>
    </row>
    <row r="11" spans="1:15" ht="15.75" customHeight="1" x14ac:dyDescent="0.25">
      <c r="B11" s="5" t="s">
        <v>110</v>
      </c>
      <c r="C11" s="45">
        <v>2.3295E-2</v>
      </c>
      <c r="D11" s="53">
        <v>2.3295E-2</v>
      </c>
      <c r="E11" s="53">
        <v>7.0047E-3</v>
      </c>
      <c r="F11" s="53">
        <v>1.84402E-2</v>
      </c>
      <c r="G11" s="53">
        <v>6.6442999999999997E-3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0.48935740000000011</v>
      </c>
      <c r="E4" s="53">
        <v>0.47310200000000002</v>
      </c>
      <c r="F4" s="53">
        <v>0.22597100000000001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0.52689799999999998</v>
      </c>
      <c r="F5" s="52">
        <f>1-SUM(F2:F4)</f>
        <v>0.77402899999999997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90E008-B45C-49C8-8A4A-529AB6E14A2B}"/>
</file>

<file path=customXml/itemProps2.xml><?xml version="1.0" encoding="utf-8"?>
<ds:datastoreItem xmlns:ds="http://schemas.openxmlformats.org/officeDocument/2006/customXml" ds:itemID="{85FAAD74-8977-414F-8C76-C1FE92041B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2024-03-26T04:25:14Z</dcterms:modified>
</cp:coreProperties>
</file>