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7F79E27E-0C37-408F-88D4-81440B28D232}" xr6:coauthVersionLast="47" xr6:coauthVersionMax="47" xr10:uidLastSave="{00000000-0000-0000-0000-000000000000}"/>
  <bookViews>
    <workbookView xWindow="-108" yWindow="-108" windowWidth="23256" windowHeight="12456" tabRatio="961" firstSheet="1" activeTab="9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A40" i="2"/>
  <c r="I39" i="2"/>
  <c r="H39" i="2"/>
  <c r="G39" i="2"/>
  <c r="A39" i="2"/>
  <c r="H38" i="2"/>
  <c r="G38" i="2"/>
  <c r="I38" i="2" s="1"/>
  <c r="A38" i="2"/>
  <c r="A37" i="2"/>
  <c r="A35" i="2"/>
  <c r="A34" i="2"/>
  <c r="A33" i="2"/>
  <c r="A32" i="2"/>
  <c r="A31" i="2"/>
  <c r="A30" i="2"/>
  <c r="A29" i="2"/>
  <c r="A27" i="2"/>
  <c r="A26" i="2"/>
  <c r="A25" i="2"/>
  <c r="A24" i="2"/>
  <c r="A23" i="2"/>
  <c r="A22" i="2"/>
  <c r="A21" i="2"/>
  <c r="A19" i="2"/>
  <c r="A18" i="2"/>
  <c r="A17" i="2"/>
  <c r="A16" i="2"/>
  <c r="A15" i="2"/>
  <c r="A14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36" i="2" s="1"/>
  <c r="C33" i="1"/>
  <c r="C20" i="1"/>
  <c r="A4" i="2" l="1"/>
  <c r="A5" i="2" s="1"/>
  <c r="A6" i="2"/>
  <c r="A7" i="2" s="1"/>
  <c r="A8" i="2" s="1"/>
  <c r="A9" i="2" s="1"/>
  <c r="A10" i="2" s="1"/>
  <c r="A11" i="2" s="1"/>
  <c r="A12" i="2"/>
  <c r="A20" i="2"/>
  <c r="A2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300-000003000000}">
      <text>
        <r>
          <rPr>
            <sz val="10"/>
            <color rgb="FF000000"/>
            <rFont val="Arial"/>
          </rPr>
          <t>Nick Scott:
LiST</t>
        </r>
      </text>
    </comment>
    <comment ref="C11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5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6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7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2" authorId="0" shapeId="0" xr:uid="{00000000-0006-0000-0400-000001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<sst xmlns="http://schemas.openxmlformats.org/spreadsheetml/2006/main" count="2092" uniqueCount="341">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</sst>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opLeftCell="A46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6640625" style="8" customWidth="1"/>
    <col min="2" max="2" width="38.6640625" style="11" customWidth="1"/>
    <col min="3" max="3" width="14.44140625" style="8" customWidth="1"/>
    <col min="4" max="16384" width="14.44140625" style="8"/>
  </cols>
  <sheetData>
    <row r="1" spans="1:3" ht="15.9" customHeight="1" x14ac:dyDescent="0.25">
      <c r="A1" s="1" t="s">
        <v>0</v>
      </c>
      <c r="B1" s="29" t="s">
        <v>1</v>
      </c>
      <c r="C1" s="29" t="s">
        <v>2</v>
      </c>
    </row>
    <row r="2" spans="1:3" ht="15.9" customHeight="1" x14ac:dyDescent="0.25">
      <c r="A2" s="8" t="s">
        <v>3</v>
      </c>
      <c r="B2" s="29"/>
      <c r="C2" s="29"/>
    </row>
    <row r="3" spans="1:3" ht="15.9" customHeight="1" x14ac:dyDescent="0.25">
      <c r="A3" s="1"/>
      <c r="B3" s="5" t="s">
        <v>4</v>
      </c>
      <c r="C3" s="41">
        <v>2021</v>
      </c>
    </row>
    <row r="4" spans="1:3" ht="15.9" customHeight="1" x14ac:dyDescent="0.25">
      <c r="A4" s="1"/>
      <c r="B4" s="5" t="s">
        <v>5</v>
      </c>
      <c r="C4" s="42">
        <v>2030</v>
      </c>
    </row>
    <row r="5" spans="1:3" ht="15.9" customHeight="1" x14ac:dyDescent="0.25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5328316.5625</v>
      </c>
    </row>
    <row r="8" spans="1:3" ht="15" customHeight="1" x14ac:dyDescent="0.25">
      <c r="B8" s="5" t="s">
        <v>8</v>
      </c>
      <c r="C8" s="44">
        <v>0.629</v>
      </c>
    </row>
    <row r="9" spans="1:3" ht="15" customHeight="1" x14ac:dyDescent="0.25">
      <c r="B9" s="5" t="s">
        <v>9</v>
      </c>
      <c r="C9" s="45">
        <v>0.96</v>
      </c>
    </row>
    <row r="10" spans="1:3" ht="15" customHeight="1" x14ac:dyDescent="0.25">
      <c r="B10" s="5" t="s">
        <v>10</v>
      </c>
      <c r="C10" s="45">
        <v>0.190472507476807</v>
      </c>
    </row>
    <row r="11" spans="1:3" ht="15" customHeight="1" x14ac:dyDescent="0.25">
      <c r="B11" s="5" t="s">
        <v>11</v>
      </c>
      <c r="C11" s="45">
        <v>0.50600000000000001</v>
      </c>
    </row>
    <row r="12" spans="1:3" ht="15" customHeight="1" x14ac:dyDescent="0.25">
      <c r="B12" s="5" t="s">
        <v>12</v>
      </c>
      <c r="C12" s="45">
        <v>0.502</v>
      </c>
    </row>
    <row r="13" spans="1:3" ht="15" customHeight="1" x14ac:dyDescent="0.25">
      <c r="B13" s="5" t="s">
        <v>13</v>
      </c>
      <c r="C13" s="45">
        <v>0.496</v>
      </c>
    </row>
    <row r="14" spans="1:3" ht="15" customHeight="1" x14ac:dyDescent="0.25">
      <c r="B14" s="8"/>
    </row>
    <row r="15" spans="1:3" ht="15" customHeight="1" x14ac:dyDescent="0.25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0.1333</v>
      </c>
    </row>
    <row r="24" spans="1:3" ht="15" customHeight="1" x14ac:dyDescent="0.25">
      <c r="B24" s="15" t="s">
        <v>22</v>
      </c>
      <c r="C24" s="45">
        <v>0.43609999999999999</v>
      </c>
    </row>
    <row r="25" spans="1:3" ht="15" customHeight="1" x14ac:dyDescent="0.25">
      <c r="B25" s="15" t="s">
        <v>23</v>
      </c>
      <c r="C25" s="45">
        <v>0.33139999999999997</v>
      </c>
    </row>
    <row r="26" spans="1:3" ht="15" customHeight="1" x14ac:dyDescent="0.25">
      <c r="B26" s="15" t="s">
        <v>24</v>
      </c>
      <c r="C26" s="45">
        <v>9.9199999999999997E-2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0.21811351764339099</v>
      </c>
    </row>
    <row r="30" spans="1:3" ht="14.25" customHeight="1" x14ac:dyDescent="0.25">
      <c r="B30" s="25" t="s">
        <v>27</v>
      </c>
      <c r="C30" s="99">
        <v>3.9698062643709703E-2</v>
      </c>
    </row>
    <row r="31" spans="1:3" ht="14.25" customHeight="1" x14ac:dyDescent="0.25">
      <c r="B31" s="25" t="s">
        <v>28</v>
      </c>
      <c r="C31" s="99">
        <v>0.107174733754927</v>
      </c>
    </row>
    <row r="32" spans="1:3" ht="14.25" customHeight="1" x14ac:dyDescent="0.25">
      <c r="B32" s="25" t="s">
        <v>29</v>
      </c>
      <c r="C32" s="99">
        <v>0.63501368595797203</v>
      </c>
    </row>
    <row r="33" spans="1:5" ht="13.2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25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28.546344425529298</v>
      </c>
    </row>
    <row r="38" spans="1:5" ht="15" customHeight="1" x14ac:dyDescent="0.25">
      <c r="B38" s="11" t="s">
        <v>34</v>
      </c>
      <c r="C38" s="43">
        <v>54.773539156784899</v>
      </c>
      <c r="D38" s="12"/>
      <c r="E38" s="13"/>
    </row>
    <row r="39" spans="1:5" ht="15" customHeight="1" x14ac:dyDescent="0.25">
      <c r="B39" s="11" t="s">
        <v>35</v>
      </c>
      <c r="C39" s="43">
        <v>74.248458915955297</v>
      </c>
      <c r="D39" s="12"/>
      <c r="E39" s="12"/>
    </row>
    <row r="40" spans="1:5" ht="15" customHeight="1" x14ac:dyDescent="0.25">
      <c r="B40" s="11" t="s">
        <v>36</v>
      </c>
      <c r="C40" s="100">
        <v>2.89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21.706085259999998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2.2279000000000001E-3</v>
      </c>
      <c r="D45" s="12"/>
    </row>
    <row r="46" spans="1:5" ht="15.75" customHeight="1" x14ac:dyDescent="0.25">
      <c r="B46" s="11" t="s">
        <v>41</v>
      </c>
      <c r="C46" s="45">
        <v>6.6623599999999991E-2</v>
      </c>
      <c r="D46" s="12"/>
    </row>
    <row r="47" spans="1:5" ht="15.75" customHeight="1" x14ac:dyDescent="0.25">
      <c r="B47" s="11" t="s">
        <v>42</v>
      </c>
      <c r="C47" s="45">
        <v>0.1455119</v>
      </c>
      <c r="D47" s="12"/>
      <c r="E47" s="13"/>
    </row>
    <row r="48" spans="1:5" ht="15" customHeight="1" x14ac:dyDescent="0.25">
      <c r="B48" s="11" t="s">
        <v>43</v>
      </c>
      <c r="C48" s="46">
        <v>0.78563660000000002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3.3</v>
      </c>
      <c r="D51" s="12"/>
    </row>
    <row r="52" spans="1:4" ht="15" customHeight="1" x14ac:dyDescent="0.25">
      <c r="B52" s="11" t="s">
        <v>46</v>
      </c>
      <c r="C52" s="100">
        <v>3.3</v>
      </c>
    </row>
    <row r="53" spans="1:4" ht="15.75" customHeight="1" x14ac:dyDescent="0.25">
      <c r="B53" s="11" t="s">
        <v>47</v>
      </c>
      <c r="C53" s="100">
        <v>3.3</v>
      </c>
    </row>
    <row r="54" spans="1:4" ht="15.75" customHeight="1" x14ac:dyDescent="0.25">
      <c r="B54" s="11" t="s">
        <v>48</v>
      </c>
      <c r="C54" s="100">
        <v>3.3</v>
      </c>
    </row>
    <row r="55" spans="1:4" ht="15.75" customHeight="1" x14ac:dyDescent="0.25">
      <c r="B55" s="11" t="s">
        <v>49</v>
      </c>
      <c r="C55" s="100">
        <v>3.3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2.181818181818182E-2</v>
      </c>
    </row>
    <row r="59" spans="1:4" ht="15.75" customHeight="1" x14ac:dyDescent="0.25">
      <c r="B59" s="11" t="s">
        <v>52</v>
      </c>
      <c r="C59" s="45">
        <v>0.44236700000000001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0.138186529999999</v>
      </c>
    </row>
    <row r="63" spans="1:4" ht="15.75" customHeight="1" x14ac:dyDescent="0.25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abSelected="1" topLeftCell="A10" zoomScale="70" zoomScaleNormal="70" workbookViewId="0">
      <selection activeCell="B2" sqref="B2:D39"/>
    </sheetView>
  </sheetViews>
  <sheetFormatPr defaultColWidth="14.44140625" defaultRowHeight="15.75" customHeight="1" x14ac:dyDescent="0.25"/>
  <cols>
    <col min="1" max="1" width="56" style="5" customWidth="1"/>
    <col min="2" max="2" width="20" style="8" customWidth="1"/>
    <col min="3" max="3" width="20.44140625" style="8" customWidth="1"/>
    <col min="4" max="4" width="20.109375" style="8" customWidth="1"/>
    <col min="5" max="5" width="36.33203125" style="8" bestFit="1" customWidth="1"/>
    <col min="6" max="6" width="23" style="8" bestFit="1" customWidth="1"/>
    <col min="7" max="7" width="22.6640625" style="8" bestFit="1" customWidth="1"/>
    <col min="8" max="8" width="14.44140625" style="8" customWidth="1"/>
    <col min="9" max="16384" width="14.44140625" style="8"/>
  </cols>
  <sheetData>
    <row r="1" spans="1:7" ht="26.4" customHeight="1" x14ac:dyDescent="0.25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7.1551335372924699E-2</v>
      </c>
      <c r="C2" s="98">
        <v>0.95</v>
      </c>
      <c r="D2" s="56">
        <v>34.033844527775358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44.617032551597681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38.206933042564401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0.1519870889777773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14.142094420718051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14.142094420718051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14.142094420718051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14.142094420718051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14.142094420718051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14.142094420718051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0.13067644750976601</v>
      </c>
      <c r="C16" s="98">
        <v>0.95</v>
      </c>
      <c r="D16" s="56">
        <v>0.19837160627123551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0.86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0.9940340129549281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0.9940340129549281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0.45039051060000002</v>
      </c>
      <c r="C21" s="98">
        <v>0.95</v>
      </c>
      <c r="D21" s="56">
        <v>1.127818304100318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24.08118649042526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1E-3</v>
      </c>
      <c r="C23" s="98">
        <v>0.95</v>
      </c>
      <c r="D23" s="56">
        <v>4.6291754106690286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0.37416146818458101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7.9567236854553094E-2</v>
      </c>
      <c r="C27" s="98">
        <v>0.95</v>
      </c>
      <c r="D27" s="56">
        <v>20.451035195022751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0.45933040000000003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58.881752232190657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1.6730405983662171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0.52076729999999993</v>
      </c>
      <c r="C32" s="98">
        <v>0.95</v>
      </c>
      <c r="D32" s="56">
        <v>0.36248454583155942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0.29360294645275498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0.64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0.30897170305252097</v>
      </c>
      <c r="C38" s="98">
        <v>0.95</v>
      </c>
      <c r="D38" s="56">
        <v>3.086800264655738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0.28039049999999999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B11" sqref="B11"/>
    </sheetView>
  </sheetViews>
  <sheetFormatPr defaultColWidth="11.44140625" defaultRowHeight="13.2" x14ac:dyDescent="0.25"/>
  <cols>
    <col min="1" max="1" width="53" style="5" bestFit="1" customWidth="1"/>
    <col min="2" max="2" width="47.88671875" style="8" customWidth="1"/>
    <col min="3" max="3" width="42.44140625" style="8" customWidth="1"/>
    <col min="4" max="4" width="11.44140625" style="8" customWidth="1"/>
    <col min="5" max="16384" width="11.44140625" style="8"/>
  </cols>
  <sheetData>
    <row r="1" spans="1:3" x14ac:dyDescent="0.25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" customWidth="1"/>
    <col min="2" max="2" width="11.44140625" style="8" customWidth="1"/>
    <col min="3" max="16384" width="11.44140625" style="8"/>
  </cols>
  <sheetData>
    <row r="1" spans="1:1" x14ac:dyDescent="0.25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3.3</v>
      </c>
      <c r="C2" s="21">
        <f>'Baseline year population inputs'!C52</f>
        <v>3.3</v>
      </c>
      <c r="D2" s="21">
        <f>'Baseline year population inputs'!C53</f>
        <v>3.3</v>
      </c>
      <c r="E2" s="21">
        <f>'Baseline year population inputs'!C54</f>
        <v>3.3</v>
      </c>
      <c r="F2" s="21">
        <f>'Baseline year population inputs'!C55</f>
        <v>3.3</v>
      </c>
    </row>
    <row r="3" spans="1:6" ht="15.75" customHeight="1" x14ac:dyDescent="0.25">
      <c r="A3" s="3" t="s">
        <v>204</v>
      </c>
      <c r="B3" s="21">
        <f>frac_mam_1month * 2.6</f>
        <v>0.16838682740926747</v>
      </c>
      <c r="C3" s="21">
        <f>frac_mam_1_5months * 2.6</f>
        <v>0.16838682740926747</v>
      </c>
      <c r="D3" s="21">
        <f>frac_mam_6_11months * 2.6</f>
        <v>0.18659254014492024</v>
      </c>
      <c r="E3" s="21">
        <f>frac_mam_12_23months * 2.6</f>
        <v>0.12998752668499935</v>
      </c>
      <c r="F3" s="21">
        <f>frac_mam_24_59months * 2.6</f>
        <v>5.8591566607356121E-2</v>
      </c>
    </row>
    <row r="4" spans="1:6" ht="15.75" customHeight="1" x14ac:dyDescent="0.25">
      <c r="A4" s="3" t="s">
        <v>205</v>
      </c>
      <c r="B4" s="21">
        <f>frac_sam_1month * 2.6</f>
        <v>0.1244787245988845</v>
      </c>
      <c r="C4" s="21">
        <f>frac_sam_1_5months * 2.6</f>
        <v>0.1244787245988845</v>
      </c>
      <c r="D4" s="21">
        <f>frac_sam_6_11months * 2.6</f>
        <v>7.8643926605582268E-2</v>
      </c>
      <c r="E4" s="21">
        <f>frac_sam_12_23months * 2.6</f>
        <v>9.6086978167295445E-2</v>
      </c>
      <c r="F4" s="21">
        <f>frac_sam_24_59months * 2.6</f>
        <v>3.4920727275312063E-2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25">
      <c r="A2" s="4" t="s">
        <v>76</v>
      </c>
      <c r="B2" s="5" t="s">
        <v>169</v>
      </c>
      <c r="C2" s="60">
        <v>0</v>
      </c>
      <c r="D2" s="60">
        <f>food_insecure</f>
        <v>0.629</v>
      </c>
      <c r="E2" s="60">
        <f>food_insecure</f>
        <v>0.629</v>
      </c>
      <c r="F2" s="60">
        <f>food_insecure</f>
        <v>0.629</v>
      </c>
      <c r="G2" s="60">
        <f>food_insecure</f>
        <v>0.629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0.629</v>
      </c>
      <c r="F5" s="60">
        <f>food_insecure</f>
        <v>0.629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7.2000000000000008E-2</v>
      </c>
      <c r="D7" s="60">
        <f>diarrhoea_1_5mo*frac_diarrhea_severe</f>
        <v>7.2000000000000008E-2</v>
      </c>
      <c r="E7" s="60">
        <f>diarrhoea_6_11mo*frac_diarrhea_severe</f>
        <v>7.2000000000000008E-2</v>
      </c>
      <c r="F7" s="60">
        <f>diarrhoea_12_23mo*frac_diarrhea_severe</f>
        <v>7.2000000000000008E-2</v>
      </c>
      <c r="G7" s="60">
        <f>diarrhoea_24_59mo*frac_diarrhea_severe</f>
        <v>7.2000000000000008E-2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0.629</v>
      </c>
      <c r="F8" s="60">
        <f>food_insecure</f>
        <v>0.629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0.629</v>
      </c>
      <c r="F9" s="60">
        <f>food_insecure</f>
        <v>0.629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0.502</v>
      </c>
      <c r="E10" s="60">
        <f>IF(ISBLANK(comm_deliv), frac_children_health_facility,1)</f>
        <v>0.502</v>
      </c>
      <c r="F10" s="60">
        <f>IF(ISBLANK(comm_deliv), frac_children_health_facility,1)</f>
        <v>0.502</v>
      </c>
      <c r="G10" s="60">
        <f>IF(ISBLANK(comm_deliv), frac_children_health_facility,1)</f>
        <v>0.502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7.2000000000000008E-2</v>
      </c>
      <c r="D12" s="60">
        <f>diarrhoea_1_5mo*frac_diarrhea_severe</f>
        <v>7.2000000000000008E-2</v>
      </c>
      <c r="E12" s="60">
        <f>diarrhoea_6_11mo*frac_diarrhea_severe</f>
        <v>7.2000000000000008E-2</v>
      </c>
      <c r="F12" s="60">
        <f>diarrhoea_12_23mo*frac_diarrhea_severe</f>
        <v>7.2000000000000008E-2</v>
      </c>
      <c r="G12" s="60">
        <f>diarrhoea_24_59mo*frac_diarrhea_severe</f>
        <v>7.2000000000000008E-2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25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0.629</v>
      </c>
      <c r="I15" s="60">
        <f>food_insecure</f>
        <v>0.629</v>
      </c>
      <c r="J15" s="60">
        <f>food_insecure</f>
        <v>0.629</v>
      </c>
      <c r="K15" s="60">
        <f>food_insecure</f>
        <v>0.629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25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25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25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0.50600000000000001</v>
      </c>
      <c r="I18" s="60">
        <f>frac_PW_health_facility</f>
        <v>0.50600000000000001</v>
      </c>
      <c r="J18" s="60">
        <f>frac_PW_health_facility</f>
        <v>0.50600000000000001</v>
      </c>
      <c r="K18" s="60">
        <f>frac_PW_health_facility</f>
        <v>0.50600000000000001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0.96</v>
      </c>
      <c r="I19" s="60">
        <f>frac_malaria_risk</f>
        <v>0.96</v>
      </c>
      <c r="J19" s="60">
        <f>frac_malaria_risk</f>
        <v>0.96</v>
      </c>
      <c r="K19" s="60">
        <f>frac_malaria_risk</f>
        <v>0.96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25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0.496</v>
      </c>
      <c r="M24" s="60">
        <f>famplan_unmet_need</f>
        <v>0.496</v>
      </c>
      <c r="N24" s="60">
        <f>famplan_unmet_need</f>
        <v>0.496</v>
      </c>
      <c r="O24" s="60">
        <f>famplan_unmet_need</f>
        <v>0.496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0.50359895782375308</v>
      </c>
      <c r="M25" s="60">
        <f>(1-food_insecure)*(0.49)+food_insecure*(0.7)</f>
        <v>0.62209000000000003</v>
      </c>
      <c r="N25" s="60">
        <f>(1-food_insecure)*(0.49)+food_insecure*(0.7)</f>
        <v>0.62209000000000003</v>
      </c>
      <c r="O25" s="60">
        <f>(1-food_insecure)*(0.49)+food_insecure*(0.7)</f>
        <v>0.62209000000000003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0.21582812478160848</v>
      </c>
      <c r="M26" s="60">
        <f>(1-food_insecure)*(0.21)+food_insecure*(0.3)</f>
        <v>0.26661000000000001</v>
      </c>
      <c r="N26" s="60">
        <f>(1-food_insecure)*(0.21)+food_insecure*(0.3)</f>
        <v>0.26661000000000001</v>
      </c>
      <c r="O26" s="60">
        <f>(1-food_insecure)*(0.21)+food_insecure*(0.3)</f>
        <v>0.26661000000000001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9.0100409917831373E-2</v>
      </c>
      <c r="M27" s="60">
        <f>(1-food_insecure)*(0.3)</f>
        <v>0.1113</v>
      </c>
      <c r="N27" s="60">
        <f>(1-food_insecure)*(0.3)</f>
        <v>0.1113</v>
      </c>
      <c r="O27" s="60">
        <f>(1-food_insecure)*(0.3)</f>
        <v>0.1113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0.190472507476807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25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0.96</v>
      </c>
      <c r="D34" s="60">
        <f t="shared" si="3"/>
        <v>0.96</v>
      </c>
      <c r="E34" s="60">
        <f t="shared" si="3"/>
        <v>0.96</v>
      </c>
      <c r="F34" s="60">
        <f t="shared" si="3"/>
        <v>0.96</v>
      </c>
      <c r="G34" s="60">
        <f t="shared" si="3"/>
        <v>0.96</v>
      </c>
      <c r="H34" s="60">
        <f t="shared" si="3"/>
        <v>0.96</v>
      </c>
      <c r="I34" s="60">
        <f t="shared" si="3"/>
        <v>0.96</v>
      </c>
      <c r="J34" s="60">
        <f t="shared" si="3"/>
        <v>0.96</v>
      </c>
      <c r="K34" s="60">
        <f t="shared" si="3"/>
        <v>0.96</v>
      </c>
      <c r="L34" s="60">
        <f t="shared" si="3"/>
        <v>0.96</v>
      </c>
      <c r="M34" s="60">
        <f t="shared" si="3"/>
        <v>0.96</v>
      </c>
      <c r="N34" s="60">
        <f t="shared" si="3"/>
        <v>0.96</v>
      </c>
      <c r="O34" s="60">
        <f t="shared" si="3"/>
        <v>0.96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" customWidth="1"/>
    <col min="2" max="2" width="12.44140625" style="8" customWidth="1"/>
    <col min="3" max="4" width="11.44140625" style="8" customWidth="1"/>
    <col min="5" max="5" width="17.44140625" style="8" customWidth="1"/>
    <col min="6" max="6" width="11.44140625" style="8" customWidth="1"/>
    <col min="7" max="16384" width="11.44140625" style="8"/>
  </cols>
  <sheetData>
    <row r="1" spans="1:5" x14ac:dyDescent="0.25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3.8" customHeight="1" x14ac:dyDescent="0.25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3.8" customHeight="1" x14ac:dyDescent="0.25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3.8" customHeight="1" x14ac:dyDescent="0.25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3.8" customHeight="1" x14ac:dyDescent="0.25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3.8" customHeight="1" x14ac:dyDescent="0.25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3.8" customHeight="1" x14ac:dyDescent="0.25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3.8" customHeight="1" x14ac:dyDescent="0.25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3.8" customHeight="1" x14ac:dyDescent="0.25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3.8" customHeight="1" x14ac:dyDescent="0.25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37" bestFit="1" customWidth="1"/>
    <col min="2" max="2" width="58.88671875" style="37" bestFit="1" customWidth="1"/>
    <col min="3" max="3" width="9.44140625" style="37" bestFit="1" customWidth="1"/>
    <col min="4" max="4" width="11.109375" style="37" bestFit="1" customWidth="1"/>
    <col min="5" max="5" width="12" style="37" bestFit="1" customWidth="1"/>
    <col min="6" max="7" width="13.109375" style="37" bestFit="1" customWidth="1"/>
    <col min="8" max="11" width="15.33203125" style="37" bestFit="1" customWidth="1"/>
    <col min="12" max="15" width="16.88671875" style="37" bestFit="1" customWidth="1"/>
    <col min="16" max="16" width="16.109375" style="37" customWidth="1"/>
    <col min="17" max="16384" width="16.109375" style="37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.05" customHeight="1" x14ac:dyDescent="0.3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" bestFit="1" customWidth="1"/>
    <col min="2" max="2" width="8.6640625" style="8" bestFit="1" customWidth="1"/>
    <col min="3" max="3" width="8.88671875" style="8" bestFit="1" customWidth="1"/>
    <col min="4" max="4" width="18.33203125" style="8" bestFit="1" customWidth="1"/>
    <col min="5" max="5" width="17.44140625" style="8" bestFit="1" customWidth="1"/>
    <col min="6" max="6" width="13.5546875" style="8" bestFit="1" customWidth="1"/>
    <col min="7" max="7" width="9.77734375" style="8" bestFit="1" customWidth="1"/>
    <col min="8" max="8" width="8.88671875" style="8" bestFit="1" customWidth="1"/>
    <col min="9" max="9" width="14.77734375" style="8" bestFit="1" customWidth="1"/>
    <col min="10" max="10" width="15.33203125" style="8" bestFit="1" customWidth="1"/>
    <col min="11" max="11" width="12.77734375" style="8" customWidth="1"/>
    <col min="12" max="16384" width="12.77734375" style="8"/>
  </cols>
  <sheetData>
    <row r="1" spans="1:11" x14ac:dyDescent="0.25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C2" sqref="C2:F2"/>
    </sheetView>
  </sheetViews>
  <sheetFormatPr defaultColWidth="14.44140625" defaultRowHeight="15.75" customHeight="1" x14ac:dyDescent="0.25"/>
  <cols>
    <col min="1" max="1" width="8.44140625" style="8" customWidth="1"/>
    <col min="2" max="9" width="16.88671875" style="8" customWidth="1"/>
    <col min="10" max="10" width="14.44140625" style="8" customWidth="1"/>
    <col min="11" max="16384" width="14.44140625" style="8"/>
  </cols>
  <sheetData>
    <row r="1" spans="1:9" s="16" customFormat="1" ht="30" customHeight="1" x14ac:dyDescent="0.25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1232281.382</v>
      </c>
      <c r="C2" s="49">
        <v>1843000</v>
      </c>
      <c r="D2" s="49">
        <v>2829000</v>
      </c>
      <c r="E2" s="49">
        <v>1934000</v>
      </c>
      <c r="F2" s="49">
        <v>1344000</v>
      </c>
      <c r="G2" s="17">
        <f t="shared" ref="G2:G11" si="0">C2+D2+E2+F2</f>
        <v>7950000</v>
      </c>
      <c r="H2" s="17">
        <f t="shared" ref="H2:H11" si="1">(B2 + stillbirth*B2/(1000-stillbirth))/(1-abortion)</f>
        <v>1431389.6173471431</v>
      </c>
      <c r="I2" s="17">
        <f t="shared" ref="I2:I11" si="2">G2-H2</f>
        <v>6518610.3826528564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1255125.6059999999</v>
      </c>
      <c r="C3" s="50">
        <v>1895000</v>
      </c>
      <c r="D3" s="50">
        <v>2929000</v>
      </c>
      <c r="E3" s="50">
        <v>1992000</v>
      </c>
      <c r="F3" s="50">
        <v>1386000</v>
      </c>
      <c r="G3" s="17">
        <f t="shared" si="0"/>
        <v>8202000</v>
      </c>
      <c r="H3" s="17">
        <f t="shared" si="1"/>
        <v>1457924.940794846</v>
      </c>
      <c r="I3" s="17">
        <f t="shared" si="2"/>
        <v>6744075.059205154</v>
      </c>
    </row>
    <row r="4" spans="1:9" ht="15.75" customHeight="1" x14ac:dyDescent="0.25">
      <c r="A4" s="5">
        <f t="shared" si="3"/>
        <v>2023</v>
      </c>
      <c r="B4" s="49">
        <v>1278072.8062</v>
      </c>
      <c r="C4" s="50">
        <v>1947000</v>
      </c>
      <c r="D4" s="50">
        <v>3031000</v>
      </c>
      <c r="E4" s="50">
        <v>2056000</v>
      </c>
      <c r="F4" s="50">
        <v>1429000</v>
      </c>
      <c r="G4" s="17">
        <f t="shared" si="0"/>
        <v>8463000</v>
      </c>
      <c r="H4" s="17">
        <f t="shared" si="1"/>
        <v>1484579.8790202022</v>
      </c>
      <c r="I4" s="17">
        <f t="shared" si="2"/>
        <v>6978420.120979798</v>
      </c>
    </row>
    <row r="5" spans="1:9" ht="15.75" customHeight="1" x14ac:dyDescent="0.25">
      <c r="A5" s="5">
        <f t="shared" si="3"/>
        <v>2024</v>
      </c>
      <c r="B5" s="49">
        <v>1301100.831800001</v>
      </c>
      <c r="C5" s="50">
        <v>1999000</v>
      </c>
      <c r="D5" s="50">
        <v>3137000</v>
      </c>
      <c r="E5" s="50">
        <v>2123000</v>
      </c>
      <c r="F5" s="50">
        <v>1474000</v>
      </c>
      <c r="G5" s="17">
        <f t="shared" si="0"/>
        <v>8733000</v>
      </c>
      <c r="H5" s="17">
        <f t="shared" si="1"/>
        <v>1511328.7021650816</v>
      </c>
      <c r="I5" s="17">
        <f t="shared" si="2"/>
        <v>7221671.2978349179</v>
      </c>
    </row>
    <row r="6" spans="1:9" ht="15.75" customHeight="1" x14ac:dyDescent="0.25">
      <c r="A6" s="5">
        <f t="shared" si="3"/>
        <v>2025</v>
      </c>
      <c r="B6" s="49">
        <v>1324187.5319999999</v>
      </c>
      <c r="C6" s="50">
        <v>2051000</v>
      </c>
      <c r="D6" s="50">
        <v>3243000</v>
      </c>
      <c r="E6" s="50">
        <v>2197000</v>
      </c>
      <c r="F6" s="50">
        <v>1520000</v>
      </c>
      <c r="G6" s="17">
        <f t="shared" si="0"/>
        <v>9011000</v>
      </c>
      <c r="H6" s="17">
        <f t="shared" si="1"/>
        <v>1538145.6803713501</v>
      </c>
      <c r="I6" s="17">
        <f t="shared" si="2"/>
        <v>7472854.3196286503</v>
      </c>
    </row>
    <row r="7" spans="1:9" ht="15.75" customHeight="1" x14ac:dyDescent="0.25">
      <c r="A7" s="5">
        <f t="shared" si="3"/>
        <v>2026</v>
      </c>
      <c r="B7" s="49">
        <v>1346731.0279999999</v>
      </c>
      <c r="C7" s="50">
        <v>2102000</v>
      </c>
      <c r="D7" s="50">
        <v>3347000</v>
      </c>
      <c r="E7" s="50">
        <v>2274000</v>
      </c>
      <c r="F7" s="50">
        <v>1565000</v>
      </c>
      <c r="G7" s="17">
        <f t="shared" si="0"/>
        <v>9288000</v>
      </c>
      <c r="H7" s="17">
        <f t="shared" si="1"/>
        <v>1564331.6851138182</v>
      </c>
      <c r="I7" s="17">
        <f t="shared" si="2"/>
        <v>7723668.3148861816</v>
      </c>
    </row>
    <row r="8" spans="1:9" ht="15.75" customHeight="1" x14ac:dyDescent="0.25">
      <c r="A8" s="5">
        <f t="shared" si="3"/>
        <v>2027</v>
      </c>
      <c r="B8" s="49">
        <v>1369222.1856</v>
      </c>
      <c r="C8" s="50">
        <v>2153000</v>
      </c>
      <c r="D8" s="50">
        <v>3453000</v>
      </c>
      <c r="E8" s="50">
        <v>2356000</v>
      </c>
      <c r="F8" s="50">
        <v>1611000</v>
      </c>
      <c r="G8" s="17">
        <f t="shared" si="0"/>
        <v>9573000</v>
      </c>
      <c r="H8" s="17">
        <f t="shared" si="1"/>
        <v>1590456.8947786011</v>
      </c>
      <c r="I8" s="17">
        <f t="shared" si="2"/>
        <v>7982543.1052213991</v>
      </c>
    </row>
    <row r="9" spans="1:9" ht="15.75" customHeight="1" x14ac:dyDescent="0.25">
      <c r="A9" s="5">
        <f t="shared" si="3"/>
        <v>2028</v>
      </c>
      <c r="B9" s="49">
        <v>1391673.5734000001</v>
      </c>
      <c r="C9" s="50">
        <v>2205000</v>
      </c>
      <c r="D9" s="50">
        <v>3561000</v>
      </c>
      <c r="E9" s="50">
        <v>2444000</v>
      </c>
      <c r="F9" s="50">
        <v>1660000</v>
      </c>
      <c r="G9" s="17">
        <f t="shared" si="0"/>
        <v>9870000</v>
      </c>
      <c r="H9" s="17">
        <f t="shared" si="1"/>
        <v>1616535.908761427</v>
      </c>
      <c r="I9" s="17">
        <f t="shared" si="2"/>
        <v>8253464.0912385732</v>
      </c>
    </row>
    <row r="10" spans="1:9" ht="15.75" customHeight="1" x14ac:dyDescent="0.25">
      <c r="A10" s="5">
        <f t="shared" si="3"/>
        <v>2029</v>
      </c>
      <c r="B10" s="49">
        <v>1414027.8732</v>
      </c>
      <c r="C10" s="50">
        <v>2256000</v>
      </c>
      <c r="D10" s="50">
        <v>3668000</v>
      </c>
      <c r="E10" s="50">
        <v>2536000</v>
      </c>
      <c r="F10" s="50">
        <v>1711000</v>
      </c>
      <c r="G10" s="17">
        <f t="shared" si="0"/>
        <v>10171000</v>
      </c>
      <c r="H10" s="17">
        <f t="shared" si="1"/>
        <v>1642502.1475638449</v>
      </c>
      <c r="I10" s="17">
        <f t="shared" si="2"/>
        <v>8528497.8524361551</v>
      </c>
    </row>
    <row r="11" spans="1:9" ht="15.75" customHeight="1" x14ac:dyDescent="0.25">
      <c r="A11" s="5">
        <f t="shared" si="3"/>
        <v>2030</v>
      </c>
      <c r="B11" s="49">
        <v>1436263.077</v>
      </c>
      <c r="C11" s="50">
        <v>2307000</v>
      </c>
      <c r="D11" s="50">
        <v>3774000</v>
      </c>
      <c r="E11" s="50">
        <v>2631000</v>
      </c>
      <c r="F11" s="50">
        <v>1766000</v>
      </c>
      <c r="G11" s="17">
        <f t="shared" si="0"/>
        <v>10478000</v>
      </c>
      <c r="H11" s="17">
        <f t="shared" si="1"/>
        <v>1668330.0472009082</v>
      </c>
      <c r="I11" s="17">
        <f t="shared" si="2"/>
        <v>8809669.9527990911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18:I40 B17:C17 E17:I17 B2:I16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" customWidth="1"/>
    <col min="2" max="2" width="15" style="8" customWidth="1"/>
    <col min="3" max="3" width="14.6640625" style="8" customWidth="1"/>
    <col min="4" max="4" width="12.77734375" style="8" customWidth="1"/>
    <col min="5" max="16384" width="12.77734375" style="8"/>
  </cols>
  <sheetData>
    <row r="1" spans="1:10" x14ac:dyDescent="0.25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x14ac:dyDescent="0.25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5.16</f>
        <v>5.16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v>5.16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v>5.16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v>5.16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1.82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1.82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1.82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1.82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x14ac:dyDescent="0.25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x14ac:dyDescent="0.25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x14ac:dyDescent="0.25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x14ac:dyDescent="0.25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x14ac:dyDescent="0.25">
      <c r="A55" s="4" t="s">
        <v>236</v>
      </c>
      <c r="B55" s="103" t="s">
        <v>90</v>
      </c>
      <c r="C55" s="8" t="s">
        <v>145</v>
      </c>
      <c r="D55" s="88">
        <f t="shared" ref="D55:H64" si="0">D2*0.9</f>
        <v>0.9</v>
      </c>
      <c r="E55" s="88">
        <f t="shared" si="0"/>
        <v>0.9</v>
      </c>
      <c r="F55" s="88">
        <f t="shared" si="0"/>
        <v>0.9</v>
      </c>
      <c r="G55" s="88">
        <f t="shared" si="0"/>
        <v>0.9</v>
      </c>
      <c r="H55" s="88">
        <f t="shared" si="0"/>
        <v>0.9</v>
      </c>
    </row>
    <row r="56" spans="1:8" x14ac:dyDescent="0.25">
      <c r="B56" s="104"/>
      <c r="C56" s="8" t="s">
        <v>146</v>
      </c>
      <c r="D56" s="88">
        <f t="shared" si="0"/>
        <v>0.9</v>
      </c>
      <c r="E56" s="88">
        <f t="shared" si="0"/>
        <v>0.9</v>
      </c>
      <c r="F56" s="88">
        <f t="shared" si="0"/>
        <v>0.9</v>
      </c>
      <c r="G56" s="88">
        <f t="shared" si="0"/>
        <v>0.9</v>
      </c>
      <c r="H56" s="88">
        <f t="shared" si="0"/>
        <v>0.9</v>
      </c>
    </row>
    <row r="57" spans="1:8" x14ac:dyDescent="0.25">
      <c r="B57" s="104"/>
      <c r="C57" s="8" t="s">
        <v>147</v>
      </c>
      <c r="D57" s="88">
        <f t="shared" si="0"/>
        <v>0.9</v>
      </c>
      <c r="E57" s="88">
        <f t="shared" si="0"/>
        <v>0.9</v>
      </c>
      <c r="F57" s="88">
        <f t="shared" si="0"/>
        <v>0.9</v>
      </c>
      <c r="G57" s="88">
        <f t="shared" si="0"/>
        <v>0.9</v>
      </c>
      <c r="H57" s="88">
        <f t="shared" si="0"/>
        <v>0.9</v>
      </c>
    </row>
    <row r="58" spans="1:8" x14ac:dyDescent="0.25">
      <c r="B58" s="103" t="s">
        <v>67</v>
      </c>
      <c r="C58" s="8" t="s">
        <v>145</v>
      </c>
      <c r="D58" s="88">
        <f t="shared" si="0"/>
        <v>4.6440000000000001</v>
      </c>
      <c r="E58" s="88">
        <f t="shared" si="0"/>
        <v>0.9</v>
      </c>
      <c r="F58" s="88">
        <f t="shared" si="0"/>
        <v>0.9</v>
      </c>
      <c r="G58" s="88">
        <f t="shared" si="0"/>
        <v>0.9</v>
      </c>
      <c r="H58" s="88">
        <f t="shared" si="0"/>
        <v>0.9</v>
      </c>
    </row>
    <row r="59" spans="1:8" x14ac:dyDescent="0.25">
      <c r="B59" s="104"/>
      <c r="C59" s="8" t="s">
        <v>146</v>
      </c>
      <c r="D59" s="88">
        <f t="shared" si="0"/>
        <v>4.6440000000000001</v>
      </c>
      <c r="E59" s="88">
        <f t="shared" si="0"/>
        <v>0.9</v>
      </c>
      <c r="F59" s="88">
        <f t="shared" si="0"/>
        <v>0.9</v>
      </c>
      <c r="G59" s="88">
        <f t="shared" si="0"/>
        <v>0.9</v>
      </c>
      <c r="H59" s="88">
        <f t="shared" si="0"/>
        <v>0.9</v>
      </c>
    </row>
    <row r="60" spans="1:8" x14ac:dyDescent="0.25">
      <c r="B60" s="104"/>
      <c r="C60" s="8" t="s">
        <v>147</v>
      </c>
      <c r="D60" s="88">
        <f t="shared" si="0"/>
        <v>0.9</v>
      </c>
      <c r="E60" s="88">
        <f t="shared" si="0"/>
        <v>0.9</v>
      </c>
      <c r="F60" s="88">
        <f t="shared" si="0"/>
        <v>0.9</v>
      </c>
      <c r="G60" s="88">
        <f t="shared" si="0"/>
        <v>0.9</v>
      </c>
      <c r="H60" s="88">
        <f t="shared" si="0"/>
        <v>0.9</v>
      </c>
    </row>
    <row r="61" spans="1:8" x14ac:dyDescent="0.25">
      <c r="B61" s="103" t="s">
        <v>77</v>
      </c>
      <c r="C61" s="8" t="s">
        <v>145</v>
      </c>
      <c r="D61" s="88">
        <f t="shared" si="0"/>
        <v>0.9</v>
      </c>
      <c r="E61" s="88">
        <f t="shared" si="0"/>
        <v>4.6440000000000001</v>
      </c>
      <c r="F61" s="88">
        <f t="shared" si="0"/>
        <v>0.9</v>
      </c>
      <c r="G61" s="88">
        <f t="shared" si="0"/>
        <v>0.9</v>
      </c>
      <c r="H61" s="88">
        <f t="shared" si="0"/>
        <v>0.9</v>
      </c>
    </row>
    <row r="62" spans="1:8" x14ac:dyDescent="0.25">
      <c r="B62" s="104"/>
      <c r="C62" s="8" t="s">
        <v>146</v>
      </c>
      <c r="D62" s="88">
        <f t="shared" si="0"/>
        <v>0.9</v>
      </c>
      <c r="E62" s="88">
        <f t="shared" si="0"/>
        <v>4.6440000000000001</v>
      </c>
      <c r="F62" s="88">
        <f t="shared" si="0"/>
        <v>0.9</v>
      </c>
      <c r="G62" s="88">
        <f t="shared" si="0"/>
        <v>0.9</v>
      </c>
      <c r="H62" s="88">
        <f t="shared" si="0"/>
        <v>0.9</v>
      </c>
    </row>
    <row r="63" spans="1:8" x14ac:dyDescent="0.25">
      <c r="B63" s="104"/>
      <c r="C63" s="8" t="s">
        <v>147</v>
      </c>
      <c r="D63" s="88">
        <f t="shared" si="0"/>
        <v>0.9</v>
      </c>
      <c r="E63" s="88">
        <f t="shared" si="0"/>
        <v>0.9</v>
      </c>
      <c r="F63" s="88">
        <f t="shared" si="0"/>
        <v>0.9</v>
      </c>
      <c r="G63" s="88">
        <f t="shared" si="0"/>
        <v>0.9</v>
      </c>
      <c r="H63" s="88">
        <f t="shared" si="0"/>
        <v>0.9</v>
      </c>
    </row>
    <row r="64" spans="1:8" x14ac:dyDescent="0.25">
      <c r="B64" s="103" t="s">
        <v>78</v>
      </c>
      <c r="C64" s="8" t="s">
        <v>145</v>
      </c>
      <c r="D64" s="88">
        <f t="shared" si="0"/>
        <v>0.9</v>
      </c>
      <c r="E64" s="88">
        <f t="shared" si="0"/>
        <v>0.9</v>
      </c>
      <c r="F64" s="88">
        <f t="shared" si="0"/>
        <v>1.6380000000000001</v>
      </c>
      <c r="G64" s="88">
        <f t="shared" si="0"/>
        <v>0.9</v>
      </c>
      <c r="H64" s="88">
        <f t="shared" si="0"/>
        <v>0.9</v>
      </c>
    </row>
    <row r="65" spans="1:8" x14ac:dyDescent="0.25">
      <c r="B65" s="104"/>
      <c r="C65" s="8" t="s">
        <v>146</v>
      </c>
      <c r="D65" s="88">
        <f t="shared" ref="D65:H74" si="1">D12*0.9</f>
        <v>0.9</v>
      </c>
      <c r="E65" s="88">
        <f t="shared" si="1"/>
        <v>0.9</v>
      </c>
      <c r="F65" s="88">
        <f t="shared" si="1"/>
        <v>1.6380000000000001</v>
      </c>
      <c r="G65" s="88">
        <f t="shared" si="1"/>
        <v>0.9</v>
      </c>
      <c r="H65" s="88">
        <f t="shared" si="1"/>
        <v>0.9</v>
      </c>
    </row>
    <row r="66" spans="1:8" x14ac:dyDescent="0.25">
      <c r="B66" s="104"/>
      <c r="C66" s="8" t="s">
        <v>147</v>
      </c>
      <c r="D66" s="88">
        <f t="shared" si="1"/>
        <v>0.9</v>
      </c>
      <c r="E66" s="88">
        <f t="shared" si="1"/>
        <v>0.9</v>
      </c>
      <c r="F66" s="88">
        <f t="shared" si="1"/>
        <v>0.9</v>
      </c>
      <c r="G66" s="88">
        <f t="shared" si="1"/>
        <v>0.9</v>
      </c>
      <c r="H66" s="88">
        <f t="shared" si="1"/>
        <v>0.9</v>
      </c>
    </row>
    <row r="67" spans="1:8" x14ac:dyDescent="0.25">
      <c r="B67" s="103" t="s">
        <v>79</v>
      </c>
      <c r="C67" s="8" t="s">
        <v>145</v>
      </c>
      <c r="D67" s="88">
        <f t="shared" si="1"/>
        <v>0.9</v>
      </c>
      <c r="E67" s="88">
        <f t="shared" si="1"/>
        <v>0.9</v>
      </c>
      <c r="F67" s="88">
        <f t="shared" si="1"/>
        <v>0.9</v>
      </c>
      <c r="G67" s="88">
        <f t="shared" si="1"/>
        <v>1.6380000000000001</v>
      </c>
      <c r="H67" s="88">
        <f t="shared" si="1"/>
        <v>0.9</v>
      </c>
    </row>
    <row r="68" spans="1:8" x14ac:dyDescent="0.25">
      <c r="B68" s="104"/>
      <c r="C68" s="8" t="s">
        <v>146</v>
      </c>
      <c r="D68" s="88">
        <f t="shared" si="1"/>
        <v>0.9</v>
      </c>
      <c r="E68" s="88">
        <f t="shared" si="1"/>
        <v>0.9</v>
      </c>
      <c r="F68" s="88">
        <f t="shared" si="1"/>
        <v>0.9</v>
      </c>
      <c r="G68" s="88">
        <f t="shared" si="1"/>
        <v>1.6380000000000001</v>
      </c>
      <c r="H68" s="88">
        <f t="shared" si="1"/>
        <v>0.9</v>
      </c>
    </row>
    <row r="69" spans="1:8" x14ac:dyDescent="0.25">
      <c r="B69" s="104"/>
      <c r="C69" s="8" t="s">
        <v>147</v>
      </c>
      <c r="D69" s="88">
        <f t="shared" si="1"/>
        <v>0.9</v>
      </c>
      <c r="E69" s="88">
        <f t="shared" si="1"/>
        <v>0.9</v>
      </c>
      <c r="F69" s="88">
        <f t="shared" si="1"/>
        <v>0.9</v>
      </c>
      <c r="G69" s="88">
        <f t="shared" si="1"/>
        <v>0.9</v>
      </c>
      <c r="H69" s="88">
        <f t="shared" si="1"/>
        <v>0.9</v>
      </c>
    </row>
    <row r="70" spans="1:8" x14ac:dyDescent="0.25">
      <c r="B70" s="65" t="s">
        <v>150</v>
      </c>
      <c r="C70" s="8" t="s">
        <v>147</v>
      </c>
      <c r="D70" s="88">
        <f t="shared" si="1"/>
        <v>0.94500000000000006</v>
      </c>
      <c r="E70" s="88">
        <f t="shared" si="1"/>
        <v>0.94500000000000006</v>
      </c>
      <c r="F70" s="88">
        <f t="shared" si="1"/>
        <v>0.94500000000000006</v>
      </c>
      <c r="G70" s="88">
        <f t="shared" si="1"/>
        <v>0.94500000000000006</v>
      </c>
      <c r="H70" s="88">
        <f t="shared" si="1"/>
        <v>0.9</v>
      </c>
    </row>
    <row r="71" spans="1:8" x14ac:dyDescent="0.25">
      <c r="D71" s="86"/>
      <c r="E71" s="86"/>
      <c r="F71" s="86"/>
      <c r="G71" s="86"/>
      <c r="H71" s="86"/>
    </row>
    <row r="72" spans="1:8" x14ac:dyDescent="0.25">
      <c r="A72" s="4" t="s">
        <v>237</v>
      </c>
      <c r="B72" s="103" t="s">
        <v>90</v>
      </c>
      <c r="C72" s="8" t="s">
        <v>145</v>
      </c>
      <c r="D72" s="88">
        <f t="shared" ref="D72:H81" si="2">D19*0.9</f>
        <v>0.9</v>
      </c>
      <c r="E72" s="88">
        <f t="shared" si="2"/>
        <v>0.9</v>
      </c>
      <c r="F72" s="88">
        <f t="shared" si="2"/>
        <v>0.88200000000000001</v>
      </c>
      <c r="G72" s="88">
        <f t="shared" si="2"/>
        <v>0.88200000000000001</v>
      </c>
      <c r="H72" s="88">
        <f t="shared" si="2"/>
        <v>0.9</v>
      </c>
    </row>
    <row r="73" spans="1:8" x14ac:dyDescent="0.25">
      <c r="B73" s="104"/>
      <c r="C73" s="8" t="s">
        <v>146</v>
      </c>
      <c r="D73" s="88">
        <f t="shared" si="2"/>
        <v>0.9</v>
      </c>
      <c r="E73" s="88">
        <f t="shared" si="2"/>
        <v>0.9</v>
      </c>
      <c r="F73" s="88">
        <f t="shared" si="2"/>
        <v>0.88200000000000001</v>
      </c>
      <c r="G73" s="88">
        <f t="shared" si="2"/>
        <v>0.88200000000000001</v>
      </c>
      <c r="H73" s="88">
        <f t="shared" si="2"/>
        <v>0.9</v>
      </c>
    </row>
    <row r="74" spans="1:8" x14ac:dyDescent="0.25">
      <c r="B74" s="104"/>
      <c r="C74" s="8" t="s">
        <v>147</v>
      </c>
      <c r="D74" s="88">
        <f t="shared" si="2"/>
        <v>0.9</v>
      </c>
      <c r="E74" s="88">
        <f t="shared" si="2"/>
        <v>0.9</v>
      </c>
      <c r="F74" s="88">
        <f t="shared" si="2"/>
        <v>0.89100000000000001</v>
      </c>
      <c r="G74" s="88">
        <f t="shared" si="2"/>
        <v>0.89100000000000001</v>
      </c>
      <c r="H74" s="88">
        <f t="shared" si="2"/>
        <v>0.9</v>
      </c>
    </row>
    <row r="75" spans="1:8" x14ac:dyDescent="0.25">
      <c r="B75" s="103" t="s">
        <v>67</v>
      </c>
      <c r="C75" s="8" t="s">
        <v>145</v>
      </c>
      <c r="D75" s="88">
        <f t="shared" si="2"/>
        <v>0.9</v>
      </c>
      <c r="E75" s="88">
        <f t="shared" si="2"/>
        <v>0.9</v>
      </c>
      <c r="F75" s="88">
        <f t="shared" si="2"/>
        <v>0.9</v>
      </c>
      <c r="G75" s="88">
        <f t="shared" si="2"/>
        <v>0.9</v>
      </c>
      <c r="H75" s="88">
        <f t="shared" si="2"/>
        <v>0.9</v>
      </c>
    </row>
    <row r="76" spans="1:8" x14ac:dyDescent="0.25">
      <c r="B76" s="104"/>
      <c r="C76" s="8" t="s">
        <v>146</v>
      </c>
      <c r="D76" s="88">
        <f t="shared" si="2"/>
        <v>0.9</v>
      </c>
      <c r="E76" s="88">
        <f t="shared" si="2"/>
        <v>0.9</v>
      </c>
      <c r="F76" s="88">
        <f t="shared" si="2"/>
        <v>0.9</v>
      </c>
      <c r="G76" s="88">
        <f t="shared" si="2"/>
        <v>0.9</v>
      </c>
      <c r="H76" s="88">
        <f t="shared" si="2"/>
        <v>0.9</v>
      </c>
    </row>
    <row r="77" spans="1:8" x14ac:dyDescent="0.25">
      <c r="B77" s="104"/>
      <c r="C77" s="8" t="s">
        <v>147</v>
      </c>
      <c r="D77" s="88">
        <f t="shared" si="2"/>
        <v>0.9</v>
      </c>
      <c r="E77" s="88">
        <f t="shared" si="2"/>
        <v>0.9</v>
      </c>
      <c r="F77" s="88">
        <f t="shared" si="2"/>
        <v>0.89100000000000001</v>
      </c>
      <c r="G77" s="88">
        <f t="shared" si="2"/>
        <v>0.89100000000000001</v>
      </c>
      <c r="H77" s="88">
        <f t="shared" si="2"/>
        <v>0.9</v>
      </c>
    </row>
    <row r="78" spans="1:8" x14ac:dyDescent="0.25">
      <c r="B78" s="103" t="s">
        <v>77</v>
      </c>
      <c r="C78" s="8" t="s">
        <v>145</v>
      </c>
      <c r="D78" s="88">
        <f t="shared" si="2"/>
        <v>0.9</v>
      </c>
      <c r="E78" s="88">
        <f t="shared" si="2"/>
        <v>0.9</v>
      </c>
      <c r="F78" s="88">
        <f t="shared" si="2"/>
        <v>0.9</v>
      </c>
      <c r="G78" s="88">
        <f t="shared" si="2"/>
        <v>0.9</v>
      </c>
      <c r="H78" s="88">
        <f t="shared" si="2"/>
        <v>0.9</v>
      </c>
    </row>
    <row r="79" spans="1:8" x14ac:dyDescent="0.25">
      <c r="B79" s="104"/>
      <c r="C79" s="8" t="s">
        <v>146</v>
      </c>
      <c r="D79" s="88">
        <f t="shared" si="2"/>
        <v>0.9</v>
      </c>
      <c r="E79" s="88">
        <f t="shared" si="2"/>
        <v>0.9</v>
      </c>
      <c r="F79" s="88">
        <f t="shared" si="2"/>
        <v>0.9</v>
      </c>
      <c r="G79" s="88">
        <f t="shared" si="2"/>
        <v>0.9</v>
      </c>
      <c r="H79" s="88">
        <f t="shared" si="2"/>
        <v>0.9</v>
      </c>
    </row>
    <row r="80" spans="1:8" x14ac:dyDescent="0.25">
      <c r="B80" s="104"/>
      <c r="C80" s="8" t="s">
        <v>147</v>
      </c>
      <c r="D80" s="88">
        <f t="shared" si="2"/>
        <v>0.9</v>
      </c>
      <c r="E80" s="88">
        <f t="shared" si="2"/>
        <v>0.9</v>
      </c>
      <c r="F80" s="88">
        <f t="shared" si="2"/>
        <v>0.89100000000000001</v>
      </c>
      <c r="G80" s="88">
        <f t="shared" si="2"/>
        <v>0.89100000000000001</v>
      </c>
      <c r="H80" s="88">
        <f t="shared" si="2"/>
        <v>0.9</v>
      </c>
    </row>
    <row r="81" spans="1:8" x14ac:dyDescent="0.25">
      <c r="B81" s="103" t="s">
        <v>78</v>
      </c>
      <c r="C81" s="8" t="s">
        <v>145</v>
      </c>
      <c r="D81" s="88">
        <f t="shared" si="2"/>
        <v>0.9</v>
      </c>
      <c r="E81" s="88">
        <f t="shared" si="2"/>
        <v>0.9</v>
      </c>
      <c r="F81" s="88">
        <f t="shared" si="2"/>
        <v>0.70200000000000007</v>
      </c>
      <c r="G81" s="88">
        <f t="shared" si="2"/>
        <v>0.9</v>
      </c>
      <c r="H81" s="88">
        <f t="shared" si="2"/>
        <v>0.9</v>
      </c>
    </row>
    <row r="82" spans="1:8" x14ac:dyDescent="0.25">
      <c r="B82" s="104"/>
      <c r="C82" s="8" t="s">
        <v>146</v>
      </c>
      <c r="D82" s="88">
        <f t="shared" ref="D82:H91" si="3">D29*0.9</f>
        <v>0.9</v>
      </c>
      <c r="E82" s="88">
        <f t="shared" si="3"/>
        <v>0.9</v>
      </c>
      <c r="F82" s="88">
        <f t="shared" si="3"/>
        <v>0.70200000000000007</v>
      </c>
      <c r="G82" s="88">
        <f t="shared" si="3"/>
        <v>0.9</v>
      </c>
      <c r="H82" s="88">
        <f t="shared" si="3"/>
        <v>0.9</v>
      </c>
    </row>
    <row r="83" spans="1:8" x14ac:dyDescent="0.25">
      <c r="B83" s="104"/>
      <c r="C83" s="8" t="s">
        <v>147</v>
      </c>
      <c r="D83" s="88">
        <f t="shared" si="3"/>
        <v>0.9</v>
      </c>
      <c r="E83" s="88">
        <f t="shared" si="3"/>
        <v>0.9</v>
      </c>
      <c r="F83" s="88">
        <f t="shared" si="3"/>
        <v>0.89100000000000001</v>
      </c>
      <c r="G83" s="88">
        <f t="shared" si="3"/>
        <v>0.89100000000000001</v>
      </c>
      <c r="H83" s="88">
        <f t="shared" si="3"/>
        <v>0.9</v>
      </c>
    </row>
    <row r="84" spans="1:8" x14ac:dyDescent="0.25">
      <c r="B84" s="103" t="s">
        <v>79</v>
      </c>
      <c r="C84" s="8" t="s">
        <v>145</v>
      </c>
      <c r="D84" s="88">
        <f t="shared" si="3"/>
        <v>0.9</v>
      </c>
      <c r="E84" s="88">
        <f t="shared" si="3"/>
        <v>0.9</v>
      </c>
      <c r="F84" s="88">
        <f t="shared" si="3"/>
        <v>0.9</v>
      </c>
      <c r="G84" s="88">
        <f t="shared" si="3"/>
        <v>0.70200000000000007</v>
      </c>
      <c r="H84" s="88">
        <f t="shared" si="3"/>
        <v>0.9</v>
      </c>
    </row>
    <row r="85" spans="1:8" x14ac:dyDescent="0.25">
      <c r="B85" s="104"/>
      <c r="C85" s="8" t="s">
        <v>146</v>
      </c>
      <c r="D85" s="88">
        <f t="shared" si="3"/>
        <v>0.9</v>
      </c>
      <c r="E85" s="88">
        <f t="shared" si="3"/>
        <v>0.9</v>
      </c>
      <c r="F85" s="88">
        <f t="shared" si="3"/>
        <v>0.9</v>
      </c>
      <c r="G85" s="88">
        <f t="shared" si="3"/>
        <v>0.70200000000000007</v>
      </c>
      <c r="H85" s="88">
        <f t="shared" si="3"/>
        <v>0.9</v>
      </c>
    </row>
    <row r="86" spans="1:8" x14ac:dyDescent="0.25">
      <c r="B86" s="104"/>
      <c r="C86" s="8" t="s">
        <v>147</v>
      </c>
      <c r="D86" s="88">
        <f t="shared" si="3"/>
        <v>0.9</v>
      </c>
      <c r="E86" s="88">
        <f t="shared" si="3"/>
        <v>0.9</v>
      </c>
      <c r="F86" s="88">
        <f t="shared" si="3"/>
        <v>0.9</v>
      </c>
      <c r="G86" s="88">
        <f t="shared" si="3"/>
        <v>0.89100000000000001</v>
      </c>
      <c r="H86" s="88">
        <f t="shared" si="3"/>
        <v>0.9</v>
      </c>
    </row>
    <row r="87" spans="1:8" x14ac:dyDescent="0.25">
      <c r="B87" s="65" t="s">
        <v>150</v>
      </c>
      <c r="C87" s="8" t="s">
        <v>147</v>
      </c>
      <c r="D87" s="88">
        <f t="shared" si="3"/>
        <v>0.9</v>
      </c>
      <c r="E87" s="88">
        <f t="shared" si="3"/>
        <v>0.9</v>
      </c>
      <c r="F87" s="88">
        <f t="shared" si="3"/>
        <v>0.85499999999999998</v>
      </c>
      <c r="G87" s="88">
        <f t="shared" si="3"/>
        <v>0.85499999999999998</v>
      </c>
      <c r="H87" s="88">
        <f t="shared" si="3"/>
        <v>0.9</v>
      </c>
    </row>
    <row r="88" spans="1:8" x14ac:dyDescent="0.25">
      <c r="D88" s="86"/>
      <c r="E88" s="86"/>
      <c r="F88" s="86"/>
      <c r="G88" s="86"/>
      <c r="H88" s="86"/>
    </row>
    <row r="89" spans="1:8" x14ac:dyDescent="0.25">
      <c r="A89" s="66" t="s">
        <v>238</v>
      </c>
      <c r="B89" s="103" t="s">
        <v>90</v>
      </c>
      <c r="C89" s="8" t="s">
        <v>145</v>
      </c>
      <c r="D89" s="88">
        <f t="shared" ref="D89:H98" si="4">D36*0.9</f>
        <v>0.9</v>
      </c>
      <c r="E89" s="88">
        <f t="shared" si="4"/>
        <v>0.9</v>
      </c>
      <c r="F89" s="88">
        <f t="shared" si="4"/>
        <v>0.9</v>
      </c>
      <c r="G89" s="88">
        <f t="shared" si="4"/>
        <v>0.9</v>
      </c>
      <c r="H89" s="88">
        <f t="shared" si="4"/>
        <v>0.9</v>
      </c>
    </row>
    <row r="90" spans="1:8" x14ac:dyDescent="0.25">
      <c r="B90" s="104"/>
      <c r="C90" s="8" t="s">
        <v>146</v>
      </c>
      <c r="D90" s="88">
        <f t="shared" si="4"/>
        <v>0.9</v>
      </c>
      <c r="E90" s="88">
        <f t="shared" si="4"/>
        <v>0.9</v>
      </c>
      <c r="F90" s="88">
        <f t="shared" si="4"/>
        <v>0.9</v>
      </c>
      <c r="G90" s="88">
        <f t="shared" si="4"/>
        <v>0.9</v>
      </c>
      <c r="H90" s="88">
        <f t="shared" si="4"/>
        <v>0.9</v>
      </c>
    </row>
    <row r="91" spans="1:8" x14ac:dyDescent="0.25">
      <c r="B91" s="104"/>
      <c r="C91" s="8" t="s">
        <v>147</v>
      </c>
      <c r="D91" s="88">
        <f t="shared" si="4"/>
        <v>0.9</v>
      </c>
      <c r="E91" s="88">
        <f t="shared" si="4"/>
        <v>0.9</v>
      </c>
      <c r="F91" s="88">
        <f t="shared" si="4"/>
        <v>0.9</v>
      </c>
      <c r="G91" s="88">
        <f t="shared" si="4"/>
        <v>0.9</v>
      </c>
      <c r="H91" s="88">
        <f t="shared" si="4"/>
        <v>0.9</v>
      </c>
    </row>
    <row r="92" spans="1:8" x14ac:dyDescent="0.25">
      <c r="B92" s="103" t="s">
        <v>67</v>
      </c>
      <c r="C92" s="8" t="s">
        <v>145</v>
      </c>
      <c r="D92" s="88">
        <f t="shared" si="4"/>
        <v>0.9</v>
      </c>
      <c r="E92" s="88">
        <f t="shared" si="4"/>
        <v>0.9</v>
      </c>
      <c r="F92" s="88">
        <f t="shared" si="4"/>
        <v>0.9</v>
      </c>
      <c r="G92" s="88">
        <f t="shared" si="4"/>
        <v>0.9</v>
      </c>
      <c r="H92" s="88">
        <f t="shared" si="4"/>
        <v>0.9</v>
      </c>
    </row>
    <row r="93" spans="1:8" x14ac:dyDescent="0.25">
      <c r="B93" s="104"/>
      <c r="C93" s="8" t="s">
        <v>146</v>
      </c>
      <c r="D93" s="88">
        <f t="shared" si="4"/>
        <v>0.9</v>
      </c>
      <c r="E93" s="88">
        <f t="shared" si="4"/>
        <v>0.9</v>
      </c>
      <c r="F93" s="88">
        <f t="shared" si="4"/>
        <v>0.9</v>
      </c>
      <c r="G93" s="88">
        <f t="shared" si="4"/>
        <v>0.9</v>
      </c>
      <c r="H93" s="88">
        <f t="shared" si="4"/>
        <v>0.9</v>
      </c>
    </row>
    <row r="94" spans="1:8" x14ac:dyDescent="0.25">
      <c r="B94" s="104"/>
      <c r="C94" s="8" t="s">
        <v>147</v>
      </c>
      <c r="D94" s="88">
        <f t="shared" si="4"/>
        <v>0.9</v>
      </c>
      <c r="E94" s="88">
        <f t="shared" si="4"/>
        <v>0.9</v>
      </c>
      <c r="F94" s="88">
        <f t="shared" si="4"/>
        <v>0.9</v>
      </c>
      <c r="G94" s="88">
        <f t="shared" si="4"/>
        <v>0.9</v>
      </c>
      <c r="H94" s="88">
        <f t="shared" si="4"/>
        <v>0.9</v>
      </c>
    </row>
    <row r="95" spans="1:8" x14ac:dyDescent="0.25">
      <c r="B95" s="103" t="s">
        <v>77</v>
      </c>
      <c r="C95" s="8" t="s">
        <v>145</v>
      </c>
      <c r="D95" s="88">
        <f t="shared" si="4"/>
        <v>0.9</v>
      </c>
      <c r="E95" s="88">
        <f t="shared" si="4"/>
        <v>0.9</v>
      </c>
      <c r="F95" s="88">
        <f t="shared" si="4"/>
        <v>0.9</v>
      </c>
      <c r="G95" s="88">
        <f t="shared" si="4"/>
        <v>0.9</v>
      </c>
      <c r="H95" s="88">
        <f t="shared" si="4"/>
        <v>0.9</v>
      </c>
    </row>
    <row r="96" spans="1:8" x14ac:dyDescent="0.25">
      <c r="B96" s="104"/>
      <c r="C96" s="8" t="s">
        <v>146</v>
      </c>
      <c r="D96" s="88">
        <f t="shared" si="4"/>
        <v>0.9</v>
      </c>
      <c r="E96" s="88">
        <f t="shared" si="4"/>
        <v>0.9</v>
      </c>
      <c r="F96" s="88">
        <f t="shared" si="4"/>
        <v>0.9</v>
      </c>
      <c r="G96" s="88">
        <f t="shared" si="4"/>
        <v>0.9</v>
      </c>
      <c r="H96" s="88">
        <f t="shared" si="4"/>
        <v>0.9</v>
      </c>
    </row>
    <row r="97" spans="1:8" x14ac:dyDescent="0.25">
      <c r="B97" s="104"/>
      <c r="C97" s="8" t="s">
        <v>147</v>
      </c>
      <c r="D97" s="88">
        <f t="shared" si="4"/>
        <v>0.9</v>
      </c>
      <c r="E97" s="88">
        <f t="shared" si="4"/>
        <v>0.9</v>
      </c>
      <c r="F97" s="88">
        <f t="shared" si="4"/>
        <v>0.9</v>
      </c>
      <c r="G97" s="88">
        <f t="shared" si="4"/>
        <v>0.9</v>
      </c>
      <c r="H97" s="88">
        <f t="shared" si="4"/>
        <v>0.9</v>
      </c>
    </row>
    <row r="98" spans="1:8" x14ac:dyDescent="0.25">
      <c r="B98" s="103" t="s">
        <v>78</v>
      </c>
      <c r="C98" s="8" t="s">
        <v>145</v>
      </c>
      <c r="D98" s="88">
        <f t="shared" si="4"/>
        <v>0.9</v>
      </c>
      <c r="E98" s="88">
        <f t="shared" si="4"/>
        <v>0.9</v>
      </c>
      <c r="F98" s="88">
        <f t="shared" si="4"/>
        <v>1.6380000000000001</v>
      </c>
      <c r="G98" s="88">
        <f t="shared" si="4"/>
        <v>0.9</v>
      </c>
      <c r="H98" s="88">
        <f t="shared" si="4"/>
        <v>0.9</v>
      </c>
    </row>
    <row r="99" spans="1:8" x14ac:dyDescent="0.25">
      <c r="B99" s="104"/>
      <c r="C99" s="8" t="s">
        <v>146</v>
      </c>
      <c r="D99" s="88">
        <f t="shared" ref="D99:H108" si="5">D46*0.9</f>
        <v>0.9</v>
      </c>
      <c r="E99" s="88">
        <f t="shared" si="5"/>
        <v>0.9</v>
      </c>
      <c r="F99" s="88">
        <f t="shared" si="5"/>
        <v>1.6380000000000001</v>
      </c>
      <c r="G99" s="88">
        <f t="shared" si="5"/>
        <v>0.9</v>
      </c>
      <c r="H99" s="88">
        <f t="shared" si="5"/>
        <v>0.9</v>
      </c>
    </row>
    <row r="100" spans="1:8" x14ac:dyDescent="0.25">
      <c r="B100" s="104"/>
      <c r="C100" s="8" t="s">
        <v>147</v>
      </c>
      <c r="D100" s="88">
        <f t="shared" si="5"/>
        <v>0.9</v>
      </c>
      <c r="E100" s="88">
        <f t="shared" si="5"/>
        <v>0.9</v>
      </c>
      <c r="F100" s="88">
        <f t="shared" si="5"/>
        <v>0.9</v>
      </c>
      <c r="G100" s="88">
        <f t="shared" si="5"/>
        <v>0.9</v>
      </c>
      <c r="H100" s="88">
        <f t="shared" si="5"/>
        <v>0.9</v>
      </c>
    </row>
    <row r="101" spans="1:8" x14ac:dyDescent="0.25">
      <c r="B101" s="103" t="s">
        <v>79</v>
      </c>
      <c r="C101" s="8" t="s">
        <v>145</v>
      </c>
      <c r="D101" s="88">
        <f t="shared" si="5"/>
        <v>0.9</v>
      </c>
      <c r="E101" s="88">
        <f t="shared" si="5"/>
        <v>0.9</v>
      </c>
      <c r="F101" s="88">
        <f t="shared" si="5"/>
        <v>0.9</v>
      </c>
      <c r="G101" s="88">
        <f t="shared" si="5"/>
        <v>1.6380000000000001</v>
      </c>
      <c r="H101" s="88">
        <f t="shared" si="5"/>
        <v>0.9</v>
      </c>
    </row>
    <row r="102" spans="1:8" x14ac:dyDescent="0.25">
      <c r="B102" s="104"/>
      <c r="C102" s="8" t="s">
        <v>146</v>
      </c>
      <c r="D102" s="88">
        <f t="shared" si="5"/>
        <v>0.9</v>
      </c>
      <c r="E102" s="88">
        <f t="shared" si="5"/>
        <v>0.9</v>
      </c>
      <c r="F102" s="88">
        <f t="shared" si="5"/>
        <v>0.9</v>
      </c>
      <c r="G102" s="88">
        <f t="shared" si="5"/>
        <v>1.6380000000000001</v>
      </c>
      <c r="H102" s="88">
        <f t="shared" si="5"/>
        <v>0.9</v>
      </c>
    </row>
    <row r="103" spans="1:8" x14ac:dyDescent="0.25">
      <c r="B103" s="104"/>
      <c r="C103" s="8" t="s">
        <v>147</v>
      </c>
      <c r="D103" s="88">
        <f t="shared" si="5"/>
        <v>0.9</v>
      </c>
      <c r="E103" s="88">
        <f t="shared" si="5"/>
        <v>0.9</v>
      </c>
      <c r="F103" s="88">
        <f t="shared" si="5"/>
        <v>0.9</v>
      </c>
      <c r="G103" s="88">
        <f t="shared" si="5"/>
        <v>0.9</v>
      </c>
      <c r="H103" s="88">
        <f t="shared" si="5"/>
        <v>0.9</v>
      </c>
    </row>
    <row r="104" spans="1:8" x14ac:dyDescent="0.25">
      <c r="B104" s="65" t="s">
        <v>150</v>
      </c>
      <c r="C104" s="8" t="s">
        <v>147</v>
      </c>
      <c r="D104" s="88">
        <f t="shared" si="5"/>
        <v>0.94500000000000006</v>
      </c>
      <c r="E104" s="88">
        <f t="shared" si="5"/>
        <v>0.94500000000000006</v>
      </c>
      <c r="F104" s="88">
        <f t="shared" si="5"/>
        <v>0.94500000000000006</v>
      </c>
      <c r="G104" s="88">
        <f t="shared" si="5"/>
        <v>0.94500000000000006</v>
      </c>
      <c r="H104" s="88">
        <f t="shared" si="5"/>
        <v>0.9</v>
      </c>
    </row>
    <row r="106" spans="1:8" x14ac:dyDescent="0.25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x14ac:dyDescent="0.25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x14ac:dyDescent="0.25">
      <c r="A108" s="4" t="s">
        <v>240</v>
      </c>
      <c r="B108" s="103" t="s">
        <v>90</v>
      </c>
      <c r="C108" s="8" t="s">
        <v>145</v>
      </c>
      <c r="D108" s="88">
        <f t="shared" ref="D108:H117" si="6">D2*1.05</f>
        <v>1.05</v>
      </c>
      <c r="E108" s="88">
        <f t="shared" si="6"/>
        <v>1.05</v>
      </c>
      <c r="F108" s="88">
        <f t="shared" si="6"/>
        <v>1.05</v>
      </c>
      <c r="G108" s="88">
        <f t="shared" si="6"/>
        <v>1.05</v>
      </c>
      <c r="H108" s="88">
        <f t="shared" si="6"/>
        <v>1.05</v>
      </c>
    </row>
    <row r="109" spans="1:8" x14ac:dyDescent="0.25">
      <c r="B109" s="104"/>
      <c r="C109" s="8" t="s">
        <v>146</v>
      </c>
      <c r="D109" s="88">
        <f t="shared" si="6"/>
        <v>1.05</v>
      </c>
      <c r="E109" s="88">
        <f t="shared" si="6"/>
        <v>1.05</v>
      </c>
      <c r="F109" s="88">
        <f t="shared" si="6"/>
        <v>1.05</v>
      </c>
      <c r="G109" s="88">
        <f t="shared" si="6"/>
        <v>1.05</v>
      </c>
      <c r="H109" s="88">
        <f t="shared" si="6"/>
        <v>1.05</v>
      </c>
    </row>
    <row r="110" spans="1:8" x14ac:dyDescent="0.25">
      <c r="B110" s="104"/>
      <c r="C110" s="8" t="s">
        <v>147</v>
      </c>
      <c r="D110" s="88">
        <f t="shared" si="6"/>
        <v>1.05</v>
      </c>
      <c r="E110" s="88">
        <f t="shared" si="6"/>
        <v>1.05</v>
      </c>
      <c r="F110" s="88">
        <f t="shared" si="6"/>
        <v>1.05</v>
      </c>
      <c r="G110" s="88">
        <f t="shared" si="6"/>
        <v>1.05</v>
      </c>
      <c r="H110" s="88">
        <f t="shared" si="6"/>
        <v>1.05</v>
      </c>
    </row>
    <row r="111" spans="1:8" x14ac:dyDescent="0.25">
      <c r="B111" s="103" t="s">
        <v>67</v>
      </c>
      <c r="C111" s="8" t="s">
        <v>145</v>
      </c>
      <c r="D111" s="88">
        <f t="shared" si="6"/>
        <v>5.4180000000000001</v>
      </c>
      <c r="E111" s="88">
        <f t="shared" si="6"/>
        <v>1.05</v>
      </c>
      <c r="F111" s="88">
        <f t="shared" si="6"/>
        <v>1.05</v>
      </c>
      <c r="G111" s="88">
        <f t="shared" si="6"/>
        <v>1.05</v>
      </c>
      <c r="H111" s="88">
        <f t="shared" si="6"/>
        <v>1.05</v>
      </c>
    </row>
    <row r="112" spans="1:8" x14ac:dyDescent="0.25">
      <c r="B112" s="104"/>
      <c r="C112" s="8" t="s">
        <v>146</v>
      </c>
      <c r="D112" s="88">
        <f t="shared" si="6"/>
        <v>5.4180000000000001</v>
      </c>
      <c r="E112" s="88">
        <f t="shared" si="6"/>
        <v>1.05</v>
      </c>
      <c r="F112" s="88">
        <f t="shared" si="6"/>
        <v>1.05</v>
      </c>
      <c r="G112" s="88">
        <f t="shared" si="6"/>
        <v>1.05</v>
      </c>
      <c r="H112" s="88">
        <f t="shared" si="6"/>
        <v>1.05</v>
      </c>
    </row>
    <row r="113" spans="1:8" x14ac:dyDescent="0.25">
      <c r="B113" s="104"/>
      <c r="C113" s="8" t="s">
        <v>147</v>
      </c>
      <c r="D113" s="88">
        <f t="shared" si="6"/>
        <v>1.05</v>
      </c>
      <c r="E113" s="88">
        <f t="shared" si="6"/>
        <v>1.05</v>
      </c>
      <c r="F113" s="88">
        <f t="shared" si="6"/>
        <v>1.05</v>
      </c>
      <c r="G113" s="88">
        <f t="shared" si="6"/>
        <v>1.05</v>
      </c>
      <c r="H113" s="88">
        <f t="shared" si="6"/>
        <v>1.05</v>
      </c>
    </row>
    <row r="114" spans="1:8" x14ac:dyDescent="0.25">
      <c r="B114" s="103" t="s">
        <v>77</v>
      </c>
      <c r="C114" s="8" t="s">
        <v>145</v>
      </c>
      <c r="D114" s="88">
        <f t="shared" si="6"/>
        <v>1.05</v>
      </c>
      <c r="E114" s="88">
        <f t="shared" si="6"/>
        <v>5.4180000000000001</v>
      </c>
      <c r="F114" s="88">
        <f t="shared" si="6"/>
        <v>1.05</v>
      </c>
      <c r="G114" s="88">
        <f t="shared" si="6"/>
        <v>1.05</v>
      </c>
      <c r="H114" s="88">
        <f t="shared" si="6"/>
        <v>1.05</v>
      </c>
    </row>
    <row r="115" spans="1:8" x14ac:dyDescent="0.25">
      <c r="B115" s="104"/>
      <c r="C115" s="8" t="s">
        <v>146</v>
      </c>
      <c r="D115" s="88">
        <f t="shared" si="6"/>
        <v>1.05</v>
      </c>
      <c r="E115" s="88">
        <f t="shared" si="6"/>
        <v>5.4180000000000001</v>
      </c>
      <c r="F115" s="88">
        <f t="shared" si="6"/>
        <v>1.05</v>
      </c>
      <c r="G115" s="88">
        <f t="shared" si="6"/>
        <v>1.05</v>
      </c>
      <c r="H115" s="88">
        <f t="shared" si="6"/>
        <v>1.05</v>
      </c>
    </row>
    <row r="116" spans="1:8" x14ac:dyDescent="0.25">
      <c r="B116" s="104"/>
      <c r="C116" s="8" t="s">
        <v>147</v>
      </c>
      <c r="D116" s="88">
        <f t="shared" si="6"/>
        <v>1.05</v>
      </c>
      <c r="E116" s="88">
        <f t="shared" si="6"/>
        <v>1.05</v>
      </c>
      <c r="F116" s="88">
        <f t="shared" si="6"/>
        <v>1.05</v>
      </c>
      <c r="G116" s="88">
        <f t="shared" si="6"/>
        <v>1.05</v>
      </c>
      <c r="H116" s="88">
        <f t="shared" si="6"/>
        <v>1.05</v>
      </c>
    </row>
    <row r="117" spans="1:8" x14ac:dyDescent="0.25">
      <c r="B117" s="103" t="s">
        <v>78</v>
      </c>
      <c r="C117" s="8" t="s">
        <v>145</v>
      </c>
      <c r="D117" s="88">
        <f t="shared" si="6"/>
        <v>1.05</v>
      </c>
      <c r="E117" s="88">
        <f t="shared" si="6"/>
        <v>1.05</v>
      </c>
      <c r="F117" s="88">
        <f t="shared" si="6"/>
        <v>1.9110000000000003</v>
      </c>
      <c r="G117" s="88">
        <f t="shared" si="6"/>
        <v>1.05</v>
      </c>
      <c r="H117" s="88">
        <f t="shared" si="6"/>
        <v>1.05</v>
      </c>
    </row>
    <row r="118" spans="1:8" x14ac:dyDescent="0.25">
      <c r="B118" s="104"/>
      <c r="C118" s="8" t="s">
        <v>146</v>
      </c>
      <c r="D118" s="88">
        <f t="shared" ref="D118:H127" si="7">D12*1.05</f>
        <v>1.05</v>
      </c>
      <c r="E118" s="88">
        <f t="shared" si="7"/>
        <v>1.05</v>
      </c>
      <c r="F118" s="88">
        <f t="shared" si="7"/>
        <v>1.9110000000000003</v>
      </c>
      <c r="G118" s="88">
        <f t="shared" si="7"/>
        <v>1.05</v>
      </c>
      <c r="H118" s="88">
        <f t="shared" si="7"/>
        <v>1.05</v>
      </c>
    </row>
    <row r="119" spans="1:8" x14ac:dyDescent="0.25">
      <c r="B119" s="104"/>
      <c r="C119" s="8" t="s">
        <v>147</v>
      </c>
      <c r="D119" s="88">
        <f t="shared" si="7"/>
        <v>1.05</v>
      </c>
      <c r="E119" s="88">
        <f t="shared" si="7"/>
        <v>1.05</v>
      </c>
      <c r="F119" s="88">
        <f t="shared" si="7"/>
        <v>1.05</v>
      </c>
      <c r="G119" s="88">
        <f t="shared" si="7"/>
        <v>1.05</v>
      </c>
      <c r="H119" s="88">
        <f t="shared" si="7"/>
        <v>1.05</v>
      </c>
    </row>
    <row r="120" spans="1:8" x14ac:dyDescent="0.25">
      <c r="B120" s="103" t="s">
        <v>79</v>
      </c>
      <c r="C120" s="8" t="s">
        <v>145</v>
      </c>
      <c r="D120" s="88">
        <f t="shared" si="7"/>
        <v>1.05</v>
      </c>
      <c r="E120" s="88">
        <f t="shared" si="7"/>
        <v>1.05</v>
      </c>
      <c r="F120" s="88">
        <f t="shared" si="7"/>
        <v>1.05</v>
      </c>
      <c r="G120" s="88">
        <f t="shared" si="7"/>
        <v>1.9110000000000003</v>
      </c>
      <c r="H120" s="88">
        <f t="shared" si="7"/>
        <v>1.05</v>
      </c>
    </row>
    <row r="121" spans="1:8" x14ac:dyDescent="0.25">
      <c r="B121" s="104"/>
      <c r="C121" s="8" t="s">
        <v>146</v>
      </c>
      <c r="D121" s="88">
        <f t="shared" si="7"/>
        <v>1.05</v>
      </c>
      <c r="E121" s="88">
        <f t="shared" si="7"/>
        <v>1.05</v>
      </c>
      <c r="F121" s="88">
        <f t="shared" si="7"/>
        <v>1.05</v>
      </c>
      <c r="G121" s="88">
        <f t="shared" si="7"/>
        <v>1.9110000000000003</v>
      </c>
      <c r="H121" s="88">
        <f t="shared" si="7"/>
        <v>1.05</v>
      </c>
    </row>
    <row r="122" spans="1:8" x14ac:dyDescent="0.25">
      <c r="B122" s="104"/>
      <c r="C122" s="8" t="s">
        <v>147</v>
      </c>
      <c r="D122" s="88">
        <f t="shared" si="7"/>
        <v>1.05</v>
      </c>
      <c r="E122" s="88">
        <f t="shared" si="7"/>
        <v>1.05</v>
      </c>
      <c r="F122" s="88">
        <f t="shared" si="7"/>
        <v>1.05</v>
      </c>
      <c r="G122" s="88">
        <f t="shared" si="7"/>
        <v>1.05</v>
      </c>
      <c r="H122" s="88">
        <f t="shared" si="7"/>
        <v>1.05</v>
      </c>
    </row>
    <row r="123" spans="1:8" x14ac:dyDescent="0.25">
      <c r="B123" s="65" t="s">
        <v>150</v>
      </c>
      <c r="C123" s="8" t="s">
        <v>147</v>
      </c>
      <c r="D123" s="88">
        <f t="shared" si="7"/>
        <v>1.1025</v>
      </c>
      <c r="E123" s="88">
        <f t="shared" si="7"/>
        <v>1.1025</v>
      </c>
      <c r="F123" s="88">
        <f t="shared" si="7"/>
        <v>1.1025</v>
      </c>
      <c r="G123" s="88">
        <f t="shared" si="7"/>
        <v>1.1025</v>
      </c>
      <c r="H123" s="88">
        <f t="shared" si="7"/>
        <v>1.05</v>
      </c>
    </row>
    <row r="124" spans="1:8" x14ac:dyDescent="0.25">
      <c r="D124" s="86"/>
      <c r="E124" s="86"/>
      <c r="F124" s="86"/>
      <c r="G124" s="86"/>
      <c r="H124" s="86"/>
    </row>
    <row r="125" spans="1:8" x14ac:dyDescent="0.25">
      <c r="A125" s="4" t="s">
        <v>241</v>
      </c>
      <c r="B125" s="103" t="s">
        <v>90</v>
      </c>
      <c r="C125" s="8" t="s">
        <v>145</v>
      </c>
      <c r="D125" s="88">
        <f t="shared" ref="D125:H134" si="8">D19*1.05</f>
        <v>1.05</v>
      </c>
      <c r="E125" s="88">
        <f t="shared" si="8"/>
        <v>1.05</v>
      </c>
      <c r="F125" s="88">
        <f t="shared" si="8"/>
        <v>1.0289999999999999</v>
      </c>
      <c r="G125" s="88">
        <f t="shared" si="8"/>
        <v>1.0289999999999999</v>
      </c>
      <c r="H125" s="88">
        <f t="shared" si="8"/>
        <v>1.05</v>
      </c>
    </row>
    <row r="126" spans="1:8" x14ac:dyDescent="0.25">
      <c r="B126" s="104"/>
      <c r="C126" s="8" t="s">
        <v>146</v>
      </c>
      <c r="D126" s="88">
        <f t="shared" si="8"/>
        <v>1.05</v>
      </c>
      <c r="E126" s="88">
        <f t="shared" si="8"/>
        <v>1.05</v>
      </c>
      <c r="F126" s="88">
        <f t="shared" si="8"/>
        <v>1.0289999999999999</v>
      </c>
      <c r="G126" s="88">
        <f t="shared" si="8"/>
        <v>1.0289999999999999</v>
      </c>
      <c r="H126" s="88">
        <f t="shared" si="8"/>
        <v>1.05</v>
      </c>
    </row>
    <row r="127" spans="1:8" x14ac:dyDescent="0.25">
      <c r="B127" s="104"/>
      <c r="C127" s="8" t="s">
        <v>147</v>
      </c>
      <c r="D127" s="88">
        <f t="shared" si="8"/>
        <v>1.05</v>
      </c>
      <c r="E127" s="88">
        <f t="shared" si="8"/>
        <v>1.05</v>
      </c>
      <c r="F127" s="88">
        <f t="shared" si="8"/>
        <v>1.0395000000000001</v>
      </c>
      <c r="G127" s="88">
        <f t="shared" si="8"/>
        <v>1.0395000000000001</v>
      </c>
      <c r="H127" s="88">
        <f t="shared" si="8"/>
        <v>1.05</v>
      </c>
    </row>
    <row r="128" spans="1:8" x14ac:dyDescent="0.25">
      <c r="B128" s="103" t="s">
        <v>67</v>
      </c>
      <c r="C128" s="8" t="s">
        <v>145</v>
      </c>
      <c r="D128" s="88">
        <f t="shared" si="8"/>
        <v>1.05</v>
      </c>
      <c r="E128" s="88">
        <f t="shared" si="8"/>
        <v>1.05</v>
      </c>
      <c r="F128" s="88">
        <f t="shared" si="8"/>
        <v>1.05</v>
      </c>
      <c r="G128" s="88">
        <f t="shared" si="8"/>
        <v>1.05</v>
      </c>
      <c r="H128" s="88">
        <f t="shared" si="8"/>
        <v>1.05</v>
      </c>
    </row>
    <row r="129" spans="1:8" x14ac:dyDescent="0.25">
      <c r="B129" s="104"/>
      <c r="C129" s="8" t="s">
        <v>146</v>
      </c>
      <c r="D129" s="88">
        <f t="shared" si="8"/>
        <v>1.05</v>
      </c>
      <c r="E129" s="88">
        <f t="shared" si="8"/>
        <v>1.05</v>
      </c>
      <c r="F129" s="88">
        <f t="shared" si="8"/>
        <v>1.05</v>
      </c>
      <c r="G129" s="88">
        <f t="shared" si="8"/>
        <v>1.05</v>
      </c>
      <c r="H129" s="88">
        <f t="shared" si="8"/>
        <v>1.05</v>
      </c>
    </row>
    <row r="130" spans="1:8" x14ac:dyDescent="0.25">
      <c r="B130" s="104"/>
      <c r="C130" s="8" t="s">
        <v>147</v>
      </c>
      <c r="D130" s="88">
        <f t="shared" si="8"/>
        <v>1.05</v>
      </c>
      <c r="E130" s="88">
        <f t="shared" si="8"/>
        <v>1.05</v>
      </c>
      <c r="F130" s="88">
        <f t="shared" si="8"/>
        <v>1.0395000000000001</v>
      </c>
      <c r="G130" s="88">
        <f t="shared" si="8"/>
        <v>1.0395000000000001</v>
      </c>
      <c r="H130" s="88">
        <f t="shared" si="8"/>
        <v>1.05</v>
      </c>
    </row>
    <row r="131" spans="1:8" x14ac:dyDescent="0.25">
      <c r="B131" s="103" t="s">
        <v>77</v>
      </c>
      <c r="C131" s="8" t="s">
        <v>145</v>
      </c>
      <c r="D131" s="88">
        <f t="shared" si="8"/>
        <v>1.05</v>
      </c>
      <c r="E131" s="88">
        <f t="shared" si="8"/>
        <v>1.05</v>
      </c>
      <c r="F131" s="88">
        <f t="shared" si="8"/>
        <v>1.05</v>
      </c>
      <c r="G131" s="88">
        <f t="shared" si="8"/>
        <v>1.05</v>
      </c>
      <c r="H131" s="88">
        <f t="shared" si="8"/>
        <v>1.05</v>
      </c>
    </row>
    <row r="132" spans="1:8" x14ac:dyDescent="0.25">
      <c r="B132" s="104"/>
      <c r="C132" s="8" t="s">
        <v>146</v>
      </c>
      <c r="D132" s="88">
        <f t="shared" si="8"/>
        <v>1.05</v>
      </c>
      <c r="E132" s="88">
        <f t="shared" si="8"/>
        <v>1.05</v>
      </c>
      <c r="F132" s="88">
        <f t="shared" si="8"/>
        <v>1.05</v>
      </c>
      <c r="G132" s="88">
        <f t="shared" si="8"/>
        <v>1.05</v>
      </c>
      <c r="H132" s="88">
        <f t="shared" si="8"/>
        <v>1.05</v>
      </c>
    </row>
    <row r="133" spans="1:8" x14ac:dyDescent="0.25">
      <c r="B133" s="104"/>
      <c r="C133" s="8" t="s">
        <v>147</v>
      </c>
      <c r="D133" s="88">
        <f t="shared" si="8"/>
        <v>1.05</v>
      </c>
      <c r="E133" s="88">
        <f t="shared" si="8"/>
        <v>1.05</v>
      </c>
      <c r="F133" s="88">
        <f t="shared" si="8"/>
        <v>1.0395000000000001</v>
      </c>
      <c r="G133" s="88">
        <f t="shared" si="8"/>
        <v>1.0395000000000001</v>
      </c>
      <c r="H133" s="88">
        <f t="shared" si="8"/>
        <v>1.05</v>
      </c>
    </row>
    <row r="134" spans="1:8" x14ac:dyDescent="0.25">
      <c r="B134" s="103" t="s">
        <v>78</v>
      </c>
      <c r="C134" s="8" t="s">
        <v>145</v>
      </c>
      <c r="D134" s="88">
        <f t="shared" si="8"/>
        <v>1.05</v>
      </c>
      <c r="E134" s="88">
        <f t="shared" si="8"/>
        <v>1.05</v>
      </c>
      <c r="F134" s="88">
        <f t="shared" si="8"/>
        <v>0.81900000000000006</v>
      </c>
      <c r="G134" s="88">
        <f t="shared" si="8"/>
        <v>1.05</v>
      </c>
      <c r="H134" s="88">
        <f t="shared" si="8"/>
        <v>1.05</v>
      </c>
    </row>
    <row r="135" spans="1:8" x14ac:dyDescent="0.25">
      <c r="B135" s="104"/>
      <c r="C135" s="8" t="s">
        <v>146</v>
      </c>
      <c r="D135" s="88">
        <f t="shared" ref="D135:H144" si="9">D29*1.05</f>
        <v>1.05</v>
      </c>
      <c r="E135" s="88">
        <f t="shared" si="9"/>
        <v>1.05</v>
      </c>
      <c r="F135" s="88">
        <f t="shared" si="9"/>
        <v>0.81900000000000006</v>
      </c>
      <c r="G135" s="88">
        <f t="shared" si="9"/>
        <v>1.05</v>
      </c>
      <c r="H135" s="88">
        <f t="shared" si="9"/>
        <v>1.05</v>
      </c>
    </row>
    <row r="136" spans="1:8" x14ac:dyDescent="0.25">
      <c r="B136" s="104"/>
      <c r="C136" s="8" t="s">
        <v>147</v>
      </c>
      <c r="D136" s="88">
        <f t="shared" si="9"/>
        <v>1.05</v>
      </c>
      <c r="E136" s="88">
        <f t="shared" si="9"/>
        <v>1.05</v>
      </c>
      <c r="F136" s="88">
        <f t="shared" si="9"/>
        <v>1.0395000000000001</v>
      </c>
      <c r="G136" s="88">
        <f t="shared" si="9"/>
        <v>1.0395000000000001</v>
      </c>
      <c r="H136" s="88">
        <f t="shared" si="9"/>
        <v>1.05</v>
      </c>
    </row>
    <row r="137" spans="1:8" x14ac:dyDescent="0.25">
      <c r="B137" s="103" t="s">
        <v>79</v>
      </c>
      <c r="C137" s="8" t="s">
        <v>145</v>
      </c>
      <c r="D137" s="88">
        <f t="shared" si="9"/>
        <v>1.05</v>
      </c>
      <c r="E137" s="88">
        <f t="shared" si="9"/>
        <v>1.05</v>
      </c>
      <c r="F137" s="88">
        <f t="shared" si="9"/>
        <v>1.05</v>
      </c>
      <c r="G137" s="88">
        <f t="shared" si="9"/>
        <v>0.81900000000000006</v>
      </c>
      <c r="H137" s="88">
        <f t="shared" si="9"/>
        <v>1.05</v>
      </c>
    </row>
    <row r="138" spans="1:8" x14ac:dyDescent="0.25">
      <c r="B138" s="104"/>
      <c r="C138" s="8" t="s">
        <v>146</v>
      </c>
      <c r="D138" s="88">
        <f t="shared" si="9"/>
        <v>1.05</v>
      </c>
      <c r="E138" s="88">
        <f t="shared" si="9"/>
        <v>1.05</v>
      </c>
      <c r="F138" s="88">
        <f t="shared" si="9"/>
        <v>1.05</v>
      </c>
      <c r="G138" s="88">
        <f t="shared" si="9"/>
        <v>0.81900000000000006</v>
      </c>
      <c r="H138" s="88">
        <f t="shared" si="9"/>
        <v>1.05</v>
      </c>
    </row>
    <row r="139" spans="1:8" x14ac:dyDescent="0.25">
      <c r="B139" s="104"/>
      <c r="C139" s="8" t="s">
        <v>147</v>
      </c>
      <c r="D139" s="88">
        <f t="shared" si="9"/>
        <v>1.05</v>
      </c>
      <c r="E139" s="88">
        <f t="shared" si="9"/>
        <v>1.05</v>
      </c>
      <c r="F139" s="88">
        <f t="shared" si="9"/>
        <v>1.05</v>
      </c>
      <c r="G139" s="88">
        <f t="shared" si="9"/>
        <v>1.0395000000000001</v>
      </c>
      <c r="H139" s="88">
        <f t="shared" si="9"/>
        <v>1.05</v>
      </c>
    </row>
    <row r="140" spans="1:8" x14ac:dyDescent="0.25">
      <c r="B140" s="65" t="s">
        <v>150</v>
      </c>
      <c r="C140" s="8" t="s">
        <v>147</v>
      </c>
      <c r="D140" s="88">
        <f t="shared" si="9"/>
        <v>1.05</v>
      </c>
      <c r="E140" s="88">
        <f t="shared" si="9"/>
        <v>1.05</v>
      </c>
      <c r="F140" s="88">
        <f t="shared" si="9"/>
        <v>0.99749999999999994</v>
      </c>
      <c r="G140" s="88">
        <f t="shared" si="9"/>
        <v>0.99749999999999994</v>
      </c>
      <c r="H140" s="88">
        <f t="shared" si="9"/>
        <v>1.05</v>
      </c>
    </row>
    <row r="141" spans="1:8" x14ac:dyDescent="0.25">
      <c r="D141" s="86"/>
      <c r="E141" s="86"/>
      <c r="F141" s="86"/>
      <c r="G141" s="86"/>
      <c r="H141" s="86"/>
    </row>
    <row r="142" spans="1:8" x14ac:dyDescent="0.25">
      <c r="A142" s="66" t="s">
        <v>242</v>
      </c>
      <c r="B142" s="103" t="s">
        <v>90</v>
      </c>
      <c r="C142" s="8" t="s">
        <v>145</v>
      </c>
      <c r="D142" s="88">
        <f t="shared" ref="D142:H151" si="10">D36*1.05</f>
        <v>1.05</v>
      </c>
      <c r="E142" s="88">
        <f t="shared" si="10"/>
        <v>1.05</v>
      </c>
      <c r="F142" s="88">
        <f t="shared" si="10"/>
        <v>1.05</v>
      </c>
      <c r="G142" s="88">
        <f t="shared" si="10"/>
        <v>1.05</v>
      </c>
      <c r="H142" s="88">
        <f t="shared" si="10"/>
        <v>1.05</v>
      </c>
    </row>
    <row r="143" spans="1:8" x14ac:dyDescent="0.25">
      <c r="B143" s="104"/>
      <c r="C143" s="8" t="s">
        <v>146</v>
      </c>
      <c r="D143" s="88">
        <f t="shared" si="10"/>
        <v>1.05</v>
      </c>
      <c r="E143" s="88">
        <f t="shared" si="10"/>
        <v>1.05</v>
      </c>
      <c r="F143" s="88">
        <f t="shared" si="10"/>
        <v>1.05</v>
      </c>
      <c r="G143" s="88">
        <f t="shared" si="10"/>
        <v>1.05</v>
      </c>
      <c r="H143" s="88">
        <f t="shared" si="10"/>
        <v>1.05</v>
      </c>
    </row>
    <row r="144" spans="1:8" x14ac:dyDescent="0.25">
      <c r="B144" s="104"/>
      <c r="C144" s="8" t="s">
        <v>147</v>
      </c>
      <c r="D144" s="88">
        <f t="shared" si="10"/>
        <v>1.05</v>
      </c>
      <c r="E144" s="88">
        <f t="shared" si="10"/>
        <v>1.05</v>
      </c>
      <c r="F144" s="88">
        <f t="shared" si="10"/>
        <v>1.05</v>
      </c>
      <c r="G144" s="88">
        <f t="shared" si="10"/>
        <v>1.05</v>
      </c>
      <c r="H144" s="88">
        <f t="shared" si="10"/>
        <v>1.05</v>
      </c>
    </row>
    <row r="145" spans="2:8" x14ac:dyDescent="0.25">
      <c r="B145" s="103" t="s">
        <v>67</v>
      </c>
      <c r="C145" s="8" t="s">
        <v>145</v>
      </c>
      <c r="D145" s="88">
        <f t="shared" si="10"/>
        <v>1.05</v>
      </c>
      <c r="E145" s="88">
        <f t="shared" si="10"/>
        <v>1.05</v>
      </c>
      <c r="F145" s="88">
        <f t="shared" si="10"/>
        <v>1.05</v>
      </c>
      <c r="G145" s="88">
        <f t="shared" si="10"/>
        <v>1.05</v>
      </c>
      <c r="H145" s="88">
        <f t="shared" si="10"/>
        <v>1.05</v>
      </c>
    </row>
    <row r="146" spans="2:8" x14ac:dyDescent="0.25">
      <c r="B146" s="104"/>
      <c r="C146" s="8" t="s">
        <v>146</v>
      </c>
      <c r="D146" s="88">
        <f t="shared" si="10"/>
        <v>1.05</v>
      </c>
      <c r="E146" s="88">
        <f t="shared" si="10"/>
        <v>1.05</v>
      </c>
      <c r="F146" s="88">
        <f t="shared" si="10"/>
        <v>1.05</v>
      </c>
      <c r="G146" s="88">
        <f t="shared" si="10"/>
        <v>1.05</v>
      </c>
      <c r="H146" s="88">
        <f t="shared" si="10"/>
        <v>1.05</v>
      </c>
    </row>
    <row r="147" spans="2:8" x14ac:dyDescent="0.25">
      <c r="B147" s="104"/>
      <c r="C147" s="8" t="s">
        <v>147</v>
      </c>
      <c r="D147" s="88">
        <f t="shared" si="10"/>
        <v>1.05</v>
      </c>
      <c r="E147" s="88">
        <f t="shared" si="10"/>
        <v>1.05</v>
      </c>
      <c r="F147" s="88">
        <f t="shared" si="10"/>
        <v>1.05</v>
      </c>
      <c r="G147" s="88">
        <f t="shared" si="10"/>
        <v>1.05</v>
      </c>
      <c r="H147" s="88">
        <f t="shared" si="10"/>
        <v>1.05</v>
      </c>
    </row>
    <row r="148" spans="2:8" x14ac:dyDescent="0.25">
      <c r="B148" s="103" t="s">
        <v>77</v>
      </c>
      <c r="C148" s="8" t="s">
        <v>145</v>
      </c>
      <c r="D148" s="88">
        <f t="shared" si="10"/>
        <v>1.05</v>
      </c>
      <c r="E148" s="88">
        <f t="shared" si="10"/>
        <v>1.05</v>
      </c>
      <c r="F148" s="88">
        <f t="shared" si="10"/>
        <v>1.05</v>
      </c>
      <c r="G148" s="88">
        <f t="shared" si="10"/>
        <v>1.05</v>
      </c>
      <c r="H148" s="88">
        <f t="shared" si="10"/>
        <v>1.05</v>
      </c>
    </row>
    <row r="149" spans="2:8" x14ac:dyDescent="0.25">
      <c r="B149" s="104"/>
      <c r="C149" s="8" t="s">
        <v>146</v>
      </c>
      <c r="D149" s="88">
        <f t="shared" si="10"/>
        <v>1.05</v>
      </c>
      <c r="E149" s="88">
        <f t="shared" si="10"/>
        <v>1.05</v>
      </c>
      <c r="F149" s="88">
        <f t="shared" si="10"/>
        <v>1.05</v>
      </c>
      <c r="G149" s="88">
        <f t="shared" si="10"/>
        <v>1.05</v>
      </c>
      <c r="H149" s="88">
        <f t="shared" si="10"/>
        <v>1.05</v>
      </c>
    </row>
    <row r="150" spans="2:8" x14ac:dyDescent="0.25">
      <c r="B150" s="104"/>
      <c r="C150" s="8" t="s">
        <v>147</v>
      </c>
      <c r="D150" s="88">
        <f t="shared" si="10"/>
        <v>1.05</v>
      </c>
      <c r="E150" s="88">
        <f t="shared" si="10"/>
        <v>1.05</v>
      </c>
      <c r="F150" s="88">
        <f t="shared" si="10"/>
        <v>1.05</v>
      </c>
      <c r="G150" s="88">
        <f t="shared" si="10"/>
        <v>1.05</v>
      </c>
      <c r="H150" s="88">
        <f t="shared" si="10"/>
        <v>1.05</v>
      </c>
    </row>
    <row r="151" spans="2:8" x14ac:dyDescent="0.25">
      <c r="B151" s="103" t="s">
        <v>78</v>
      </c>
      <c r="C151" s="8" t="s">
        <v>145</v>
      </c>
      <c r="D151" s="88">
        <f t="shared" si="10"/>
        <v>1.05</v>
      </c>
      <c r="E151" s="88">
        <f t="shared" si="10"/>
        <v>1.05</v>
      </c>
      <c r="F151" s="88">
        <f t="shared" si="10"/>
        <v>1.9110000000000003</v>
      </c>
      <c r="G151" s="88">
        <f t="shared" si="10"/>
        <v>1.05</v>
      </c>
      <c r="H151" s="88">
        <f t="shared" si="10"/>
        <v>1.05</v>
      </c>
    </row>
    <row r="152" spans="2:8" x14ac:dyDescent="0.25">
      <c r="B152" s="104"/>
      <c r="C152" s="8" t="s">
        <v>146</v>
      </c>
      <c r="D152" s="88">
        <f t="shared" ref="D152:H161" si="11">D46*1.05</f>
        <v>1.05</v>
      </c>
      <c r="E152" s="88">
        <f t="shared" si="11"/>
        <v>1.05</v>
      </c>
      <c r="F152" s="88">
        <f t="shared" si="11"/>
        <v>1.9110000000000003</v>
      </c>
      <c r="G152" s="88">
        <f t="shared" si="11"/>
        <v>1.05</v>
      </c>
      <c r="H152" s="88">
        <f t="shared" si="11"/>
        <v>1.05</v>
      </c>
    </row>
    <row r="153" spans="2:8" x14ac:dyDescent="0.25">
      <c r="B153" s="104"/>
      <c r="C153" s="8" t="s">
        <v>147</v>
      </c>
      <c r="D153" s="88">
        <f t="shared" si="11"/>
        <v>1.05</v>
      </c>
      <c r="E153" s="88">
        <f t="shared" si="11"/>
        <v>1.05</v>
      </c>
      <c r="F153" s="88">
        <f t="shared" si="11"/>
        <v>1.05</v>
      </c>
      <c r="G153" s="88">
        <f t="shared" si="11"/>
        <v>1.05</v>
      </c>
      <c r="H153" s="88">
        <f t="shared" si="11"/>
        <v>1.05</v>
      </c>
    </row>
    <row r="154" spans="2:8" x14ac:dyDescent="0.25">
      <c r="B154" s="103" t="s">
        <v>79</v>
      </c>
      <c r="C154" s="8" t="s">
        <v>145</v>
      </c>
      <c r="D154" s="88">
        <f t="shared" si="11"/>
        <v>1.05</v>
      </c>
      <c r="E154" s="88">
        <f t="shared" si="11"/>
        <v>1.05</v>
      </c>
      <c r="F154" s="88">
        <f t="shared" si="11"/>
        <v>1.05</v>
      </c>
      <c r="G154" s="88">
        <f t="shared" si="11"/>
        <v>1.9110000000000003</v>
      </c>
      <c r="H154" s="88">
        <f t="shared" si="11"/>
        <v>1.05</v>
      </c>
    </row>
    <row r="155" spans="2:8" x14ac:dyDescent="0.25">
      <c r="B155" s="104"/>
      <c r="C155" s="8" t="s">
        <v>146</v>
      </c>
      <c r="D155" s="88">
        <f t="shared" si="11"/>
        <v>1.05</v>
      </c>
      <c r="E155" s="88">
        <f t="shared" si="11"/>
        <v>1.05</v>
      </c>
      <c r="F155" s="88">
        <f t="shared" si="11"/>
        <v>1.05</v>
      </c>
      <c r="G155" s="88">
        <f t="shared" si="11"/>
        <v>1.9110000000000003</v>
      </c>
      <c r="H155" s="88">
        <f t="shared" si="11"/>
        <v>1.05</v>
      </c>
    </row>
    <row r="156" spans="2:8" x14ac:dyDescent="0.25">
      <c r="B156" s="104"/>
      <c r="C156" s="8" t="s">
        <v>147</v>
      </c>
      <c r="D156" s="88">
        <f t="shared" si="11"/>
        <v>1.05</v>
      </c>
      <c r="E156" s="88">
        <f t="shared" si="11"/>
        <v>1.05</v>
      </c>
      <c r="F156" s="88">
        <f t="shared" si="11"/>
        <v>1.05</v>
      </c>
      <c r="G156" s="88">
        <f t="shared" si="11"/>
        <v>1.05</v>
      </c>
      <c r="H156" s="88">
        <f t="shared" si="11"/>
        <v>1.05</v>
      </c>
    </row>
    <row r="157" spans="2:8" x14ac:dyDescent="0.25">
      <c r="B157" s="65" t="s">
        <v>150</v>
      </c>
      <c r="C157" s="8" t="s">
        <v>147</v>
      </c>
      <c r="D157" s="88">
        <f t="shared" si="11"/>
        <v>1.1025</v>
      </c>
      <c r="E157" s="88">
        <f t="shared" si="11"/>
        <v>1.1025</v>
      </c>
      <c r="F157" s="88">
        <f t="shared" si="11"/>
        <v>1.1025</v>
      </c>
      <c r="G157" s="88">
        <f t="shared" si="11"/>
        <v>1.1025</v>
      </c>
      <c r="H157" s="88">
        <f t="shared" si="11"/>
        <v>1.05</v>
      </c>
    </row>
  </sheetData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" customWidth="1"/>
    <col min="2" max="2" width="34.109375" style="8" customWidth="1"/>
    <col min="3" max="3" width="11.33203125" style="8" bestFit="1" customWidth="1"/>
    <col min="4" max="4" width="11.88671875" style="8" customWidth="1"/>
    <col min="5" max="6" width="15" style="8" customWidth="1"/>
    <col min="7" max="7" width="16.109375" style="8" customWidth="1"/>
    <col min="8" max="16384" width="16.109375" style="8"/>
  </cols>
  <sheetData>
    <row r="1" spans="1:6" s="68" customFormat="1" ht="18.75" customHeight="1" x14ac:dyDescent="0.25">
      <c r="A1" s="67" t="s">
        <v>243</v>
      </c>
    </row>
    <row r="2" spans="1:6" ht="15.75" customHeight="1" x14ac:dyDescent="0.25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25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25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25">
      <c r="A11" s="67" t="s">
        <v>246</v>
      </c>
      <c r="C11" s="74"/>
      <c r="D11" s="75"/>
      <c r="E11" s="75"/>
      <c r="F11" s="75"/>
    </row>
    <row r="12" spans="1:6" ht="15.75" customHeight="1" x14ac:dyDescent="0.25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25">
      <c r="A16" s="4"/>
      <c r="B16" s="11"/>
      <c r="C16" s="76"/>
      <c r="D16" s="64"/>
      <c r="E16" s="64"/>
      <c r="F16" s="64"/>
    </row>
    <row r="17" spans="1:6" ht="15.75" customHeight="1" x14ac:dyDescent="0.25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8.02</v>
      </c>
      <c r="F19" s="90">
        <v>11.54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8.02</v>
      </c>
      <c r="F20" s="90">
        <v>11.54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8.02</v>
      </c>
      <c r="F21" s="90">
        <v>11.54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25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25">
      <c r="A28" s="67" t="s">
        <v>243</v>
      </c>
    </row>
    <row r="29" spans="1:6" ht="15.75" customHeight="1" x14ac:dyDescent="0.25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25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C4*0.7</f>
        <v>0.7</v>
      </c>
      <c r="D31" s="91">
        <f t="shared" si="0"/>
        <v>0.7</v>
      </c>
      <c r="E31" s="91">
        <f t="shared" si="0"/>
        <v>0.7</v>
      </c>
      <c r="F31" s="91">
        <f t="shared" si="0"/>
        <v>0.7</v>
      </c>
    </row>
    <row r="32" spans="1:6" ht="15.75" customHeight="1" x14ac:dyDescent="0.25">
      <c r="B32" s="5" t="s">
        <v>27</v>
      </c>
      <c r="C32" s="91">
        <f t="shared" si="0"/>
        <v>0.7</v>
      </c>
      <c r="D32" s="91">
        <f t="shared" si="0"/>
        <v>0.98699999999999988</v>
      </c>
      <c r="E32" s="91">
        <f t="shared" si="0"/>
        <v>1.0429999999999999</v>
      </c>
      <c r="F32" s="91">
        <f t="shared" si="0"/>
        <v>2.1209999999999996</v>
      </c>
    </row>
    <row r="33" spans="1:6" ht="15.75" customHeight="1" x14ac:dyDescent="0.25">
      <c r="B33" s="5" t="s">
        <v>28</v>
      </c>
      <c r="C33" s="91">
        <f t="shared" si="0"/>
        <v>0.7</v>
      </c>
      <c r="D33" s="91">
        <f t="shared" si="0"/>
        <v>0.82599999999999996</v>
      </c>
      <c r="E33" s="91">
        <f t="shared" si="0"/>
        <v>0.77</v>
      </c>
      <c r="F33" s="91">
        <f t="shared" si="0"/>
        <v>1.2389999999999999</v>
      </c>
    </row>
    <row r="34" spans="1:6" ht="15.75" customHeight="1" x14ac:dyDescent="0.25">
      <c r="B34" s="5" t="s">
        <v>29</v>
      </c>
      <c r="C34" s="91">
        <f t="shared" si="0"/>
        <v>0.7</v>
      </c>
      <c r="D34" s="91">
        <f t="shared" si="0"/>
        <v>0.7</v>
      </c>
      <c r="E34" s="91">
        <f t="shared" si="0"/>
        <v>0.7</v>
      </c>
      <c r="F34" s="91">
        <f t="shared" si="0"/>
        <v>0.7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25">
      <c r="A36" s="4" t="s">
        <v>251</v>
      </c>
      <c r="C36" s="91">
        <f>C9*0.7</f>
        <v>0.7</v>
      </c>
      <c r="D36" s="91">
        <f>D9*0.7</f>
        <v>1.071</v>
      </c>
      <c r="E36" s="91">
        <f>E9*0.7</f>
        <v>0.92399999999999993</v>
      </c>
      <c r="F36" s="91">
        <f>F9*0.7</f>
        <v>1.071</v>
      </c>
    </row>
    <row r="38" spans="1:6" ht="15.75" customHeight="1" x14ac:dyDescent="0.25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25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C13*0.7</f>
        <v>0.7</v>
      </c>
      <c r="D40" s="91">
        <f t="shared" si="1"/>
        <v>3.5</v>
      </c>
      <c r="E40" s="91">
        <f t="shared" si="1"/>
        <v>4.4799999999999995</v>
      </c>
      <c r="F40" s="91">
        <f t="shared" si="1"/>
        <v>32.549999999999997</v>
      </c>
    </row>
    <row r="41" spans="1:6" ht="15.75" customHeight="1" x14ac:dyDescent="0.25">
      <c r="B41" s="11" t="s">
        <v>254</v>
      </c>
      <c r="C41" s="91">
        <f t="shared" si="1"/>
        <v>0.7</v>
      </c>
      <c r="D41" s="91">
        <f t="shared" si="1"/>
        <v>1.7639999999999998</v>
      </c>
      <c r="E41" s="91">
        <f t="shared" si="1"/>
        <v>1.3719999999999999</v>
      </c>
      <c r="F41" s="91">
        <f t="shared" si="1"/>
        <v>2.9330000000000003</v>
      </c>
    </row>
    <row r="42" spans="1:6" ht="15.75" customHeight="1" x14ac:dyDescent="0.25">
      <c r="B42" s="11" t="s">
        <v>255</v>
      </c>
      <c r="C42" s="91">
        <f t="shared" si="1"/>
        <v>0.7</v>
      </c>
      <c r="D42" s="91">
        <f t="shared" si="1"/>
        <v>1.7639999999999998</v>
      </c>
      <c r="E42" s="91">
        <f t="shared" si="1"/>
        <v>1.3719999999999999</v>
      </c>
      <c r="F42" s="91">
        <f t="shared" si="1"/>
        <v>2.9330000000000003</v>
      </c>
    </row>
    <row r="43" spans="1:6" ht="15.75" customHeight="1" x14ac:dyDescent="0.25">
      <c r="A43" s="4"/>
      <c r="B43" s="11"/>
      <c r="C43" s="76"/>
      <c r="D43" s="64"/>
      <c r="E43" s="64"/>
      <c r="F43" s="64"/>
    </row>
    <row r="44" spans="1:6" ht="15.75" customHeight="1" x14ac:dyDescent="0.25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C18*0.7</f>
        <v>0.7</v>
      </c>
      <c r="D45" s="91">
        <f t="shared" si="2"/>
        <v>0.7</v>
      </c>
      <c r="E45" s="91">
        <f t="shared" si="2"/>
        <v>0.7</v>
      </c>
      <c r="F45" s="91">
        <f t="shared" si="2"/>
        <v>0.7</v>
      </c>
    </row>
    <row r="46" spans="1:6" ht="15.75" customHeight="1" x14ac:dyDescent="0.25">
      <c r="B46" s="5" t="s">
        <v>69</v>
      </c>
      <c r="C46" s="91">
        <f t="shared" si="2"/>
        <v>0.7</v>
      </c>
      <c r="D46" s="91">
        <f t="shared" si="2"/>
        <v>1.4489999999999998</v>
      </c>
      <c r="E46" s="91">
        <f t="shared" si="2"/>
        <v>5.613999999999999</v>
      </c>
      <c r="F46" s="91">
        <f t="shared" si="2"/>
        <v>8.0779999999999994</v>
      </c>
    </row>
    <row r="47" spans="1:6" ht="15.75" customHeight="1" x14ac:dyDescent="0.25">
      <c r="B47" s="5" t="s">
        <v>70</v>
      </c>
      <c r="C47" s="91">
        <f t="shared" si="2"/>
        <v>0.7</v>
      </c>
      <c r="D47" s="91">
        <f t="shared" si="2"/>
        <v>1.4489999999999998</v>
      </c>
      <c r="E47" s="91">
        <f t="shared" si="2"/>
        <v>5.613999999999999</v>
      </c>
      <c r="F47" s="91">
        <f t="shared" si="2"/>
        <v>8.0779999999999994</v>
      </c>
    </row>
    <row r="48" spans="1:6" ht="15.75" customHeight="1" x14ac:dyDescent="0.25">
      <c r="B48" s="5" t="s">
        <v>71</v>
      </c>
      <c r="C48" s="91">
        <f t="shared" si="2"/>
        <v>0.7</v>
      </c>
      <c r="D48" s="91">
        <f t="shared" si="2"/>
        <v>1.4489999999999998</v>
      </c>
      <c r="E48" s="91">
        <f t="shared" si="2"/>
        <v>5.613999999999999</v>
      </c>
      <c r="F48" s="91">
        <f t="shared" si="2"/>
        <v>8.0779999999999994</v>
      </c>
    </row>
    <row r="49" spans="1:6" ht="15.75" customHeight="1" x14ac:dyDescent="0.25">
      <c r="B49" s="5" t="s">
        <v>72</v>
      </c>
      <c r="C49" s="91">
        <f t="shared" si="2"/>
        <v>0.7</v>
      </c>
      <c r="D49" s="91">
        <f t="shared" si="2"/>
        <v>0.7</v>
      </c>
      <c r="E49" s="91">
        <f t="shared" si="2"/>
        <v>699.99299999999994</v>
      </c>
      <c r="F49" s="91">
        <f t="shared" si="2"/>
        <v>699.99299999999994</v>
      </c>
    </row>
    <row r="50" spans="1:6" ht="15.75" customHeight="1" x14ac:dyDescent="0.25">
      <c r="B50" s="5" t="s">
        <v>73</v>
      </c>
      <c r="C50" s="91">
        <f t="shared" si="2"/>
        <v>0.7</v>
      </c>
      <c r="D50" s="91">
        <f t="shared" si="2"/>
        <v>0.7</v>
      </c>
      <c r="E50" s="91">
        <f t="shared" si="2"/>
        <v>0.7</v>
      </c>
      <c r="F50" s="91">
        <f t="shared" si="2"/>
        <v>0.7</v>
      </c>
    </row>
    <row r="51" spans="1:6" ht="15.75" customHeight="1" x14ac:dyDescent="0.25">
      <c r="B51" s="5" t="s">
        <v>74</v>
      </c>
      <c r="C51" s="91">
        <f t="shared" si="2"/>
        <v>0.7</v>
      </c>
      <c r="D51" s="91">
        <f t="shared" si="2"/>
        <v>0.7</v>
      </c>
      <c r="E51" s="91">
        <f t="shared" si="2"/>
        <v>0.7</v>
      </c>
      <c r="F51" s="91">
        <f t="shared" si="2"/>
        <v>0.7</v>
      </c>
    </row>
    <row r="52" spans="1:6" ht="15.75" customHeight="1" x14ac:dyDescent="0.25">
      <c r="B52" s="5" t="s">
        <v>75</v>
      </c>
      <c r="C52" s="91">
        <f t="shared" si="2"/>
        <v>0.7</v>
      </c>
      <c r="D52" s="91">
        <f t="shared" si="2"/>
        <v>0.7</v>
      </c>
      <c r="E52" s="91">
        <f t="shared" si="2"/>
        <v>0.7</v>
      </c>
      <c r="F52" s="91">
        <f t="shared" si="2"/>
        <v>0.7</v>
      </c>
    </row>
    <row r="54" spans="1:6" ht="15.75" customHeight="1" x14ac:dyDescent="0.25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25">
      <c r="A55" s="67" t="s">
        <v>243</v>
      </c>
    </row>
    <row r="56" spans="1:6" ht="15.75" customHeight="1" x14ac:dyDescent="0.25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25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C4*1.3</f>
        <v>1.3</v>
      </c>
      <c r="D58" s="91">
        <f t="shared" si="3"/>
        <v>1.3</v>
      </c>
      <c r="E58" s="91">
        <f t="shared" si="3"/>
        <v>1.3</v>
      </c>
      <c r="F58" s="91">
        <f t="shared" si="3"/>
        <v>1.3</v>
      </c>
    </row>
    <row r="59" spans="1:6" ht="15.75" customHeight="1" x14ac:dyDescent="0.25">
      <c r="B59" s="5" t="s">
        <v>27</v>
      </c>
      <c r="C59" s="91">
        <f t="shared" si="3"/>
        <v>1.3</v>
      </c>
      <c r="D59" s="91">
        <f t="shared" si="3"/>
        <v>1.833</v>
      </c>
      <c r="E59" s="91">
        <f t="shared" si="3"/>
        <v>1.9370000000000001</v>
      </c>
      <c r="F59" s="91">
        <f t="shared" si="3"/>
        <v>3.9390000000000001</v>
      </c>
    </row>
    <row r="60" spans="1:6" ht="15.75" customHeight="1" x14ac:dyDescent="0.25">
      <c r="B60" s="5" t="s">
        <v>28</v>
      </c>
      <c r="C60" s="91">
        <f t="shared" si="3"/>
        <v>1.3</v>
      </c>
      <c r="D60" s="91">
        <f t="shared" si="3"/>
        <v>1.534</v>
      </c>
      <c r="E60" s="91">
        <f t="shared" si="3"/>
        <v>1.4300000000000002</v>
      </c>
      <c r="F60" s="91">
        <f t="shared" si="3"/>
        <v>2.3010000000000002</v>
      </c>
    </row>
    <row r="61" spans="1:6" ht="15.75" customHeight="1" x14ac:dyDescent="0.25">
      <c r="B61" s="5" t="s">
        <v>29</v>
      </c>
      <c r="C61" s="91">
        <f t="shared" si="3"/>
        <v>1.3</v>
      </c>
      <c r="D61" s="91">
        <f t="shared" si="3"/>
        <v>1.3</v>
      </c>
      <c r="E61" s="91">
        <f t="shared" si="3"/>
        <v>1.3</v>
      </c>
      <c r="F61" s="91">
        <f t="shared" si="3"/>
        <v>1.3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25">
      <c r="A63" s="4" t="s">
        <v>258</v>
      </c>
      <c r="C63" s="91">
        <f>C9*1.3</f>
        <v>1.3</v>
      </c>
      <c r="D63" s="91">
        <f>D9*1.3</f>
        <v>1.9890000000000001</v>
      </c>
      <c r="E63" s="91">
        <f>E9*1.3</f>
        <v>1.7160000000000002</v>
      </c>
      <c r="F63" s="91">
        <f>F9*1.3</f>
        <v>1.9890000000000001</v>
      </c>
    </row>
    <row r="65" spans="1:6" ht="15.75" customHeight="1" x14ac:dyDescent="0.25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25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C13*1.3</f>
        <v>1.3</v>
      </c>
      <c r="D67" s="91">
        <f t="shared" si="4"/>
        <v>6.5</v>
      </c>
      <c r="E67" s="91">
        <f t="shared" si="4"/>
        <v>8.32</v>
      </c>
      <c r="F67" s="91">
        <f t="shared" si="4"/>
        <v>60.45</v>
      </c>
    </row>
    <row r="68" spans="1:6" ht="15.75" customHeight="1" x14ac:dyDescent="0.25">
      <c r="B68" s="11" t="s">
        <v>261</v>
      </c>
      <c r="C68" s="91">
        <f t="shared" si="4"/>
        <v>1.3</v>
      </c>
      <c r="D68" s="91">
        <f t="shared" si="4"/>
        <v>3.2760000000000002</v>
      </c>
      <c r="E68" s="91">
        <f t="shared" si="4"/>
        <v>2.548</v>
      </c>
      <c r="F68" s="91">
        <f t="shared" si="4"/>
        <v>5.447000000000001</v>
      </c>
    </row>
    <row r="69" spans="1:6" ht="15.75" customHeight="1" x14ac:dyDescent="0.25">
      <c r="B69" s="11" t="s">
        <v>262</v>
      </c>
      <c r="C69" s="91">
        <f t="shared" si="4"/>
        <v>1.3</v>
      </c>
      <c r="D69" s="91">
        <f t="shared" si="4"/>
        <v>3.2760000000000002</v>
      </c>
      <c r="E69" s="91">
        <f t="shared" si="4"/>
        <v>2.548</v>
      </c>
      <c r="F69" s="91">
        <f t="shared" si="4"/>
        <v>5.447000000000001</v>
      </c>
    </row>
    <row r="70" spans="1:6" ht="15.75" customHeight="1" x14ac:dyDescent="0.25">
      <c r="A70" s="4"/>
      <c r="B70" s="11"/>
      <c r="C70" s="76"/>
      <c r="D70" s="64"/>
      <c r="E70" s="64"/>
      <c r="F70" s="64"/>
    </row>
    <row r="71" spans="1:6" ht="15.75" customHeight="1" x14ac:dyDescent="0.25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C18*1.3</f>
        <v>1.3</v>
      </c>
      <c r="D72" s="91">
        <f t="shared" si="5"/>
        <v>1.3</v>
      </c>
      <c r="E72" s="91">
        <f t="shared" si="5"/>
        <v>1.3</v>
      </c>
      <c r="F72" s="91">
        <f t="shared" si="5"/>
        <v>1.3</v>
      </c>
    </row>
    <row r="73" spans="1:6" ht="15.75" customHeight="1" x14ac:dyDescent="0.25">
      <c r="B73" s="5" t="s">
        <v>69</v>
      </c>
      <c r="C73" s="91">
        <f t="shared" si="5"/>
        <v>1.3</v>
      </c>
      <c r="D73" s="91">
        <f t="shared" si="5"/>
        <v>2.6909999999999998</v>
      </c>
      <c r="E73" s="91">
        <f t="shared" si="5"/>
        <v>10.426</v>
      </c>
      <c r="F73" s="91">
        <f t="shared" si="5"/>
        <v>15.001999999999999</v>
      </c>
    </row>
    <row r="74" spans="1:6" ht="15.75" customHeight="1" x14ac:dyDescent="0.25">
      <c r="B74" s="5" t="s">
        <v>70</v>
      </c>
      <c r="C74" s="91">
        <f t="shared" si="5"/>
        <v>1.3</v>
      </c>
      <c r="D74" s="91">
        <f t="shared" si="5"/>
        <v>2.6909999999999998</v>
      </c>
      <c r="E74" s="91">
        <f t="shared" si="5"/>
        <v>10.426</v>
      </c>
      <c r="F74" s="91">
        <f t="shared" si="5"/>
        <v>15.001999999999999</v>
      </c>
    </row>
    <row r="75" spans="1:6" ht="15.75" customHeight="1" x14ac:dyDescent="0.25">
      <c r="B75" s="5" t="s">
        <v>71</v>
      </c>
      <c r="C75" s="91">
        <f t="shared" si="5"/>
        <v>1.3</v>
      </c>
      <c r="D75" s="91">
        <f t="shared" si="5"/>
        <v>2.6909999999999998</v>
      </c>
      <c r="E75" s="91">
        <f t="shared" si="5"/>
        <v>10.426</v>
      </c>
      <c r="F75" s="91">
        <f t="shared" si="5"/>
        <v>15.001999999999999</v>
      </c>
    </row>
    <row r="76" spans="1:6" ht="15.75" customHeight="1" x14ac:dyDescent="0.25">
      <c r="B76" s="5" t="s">
        <v>72</v>
      </c>
      <c r="C76" s="91">
        <f t="shared" si="5"/>
        <v>1.3</v>
      </c>
      <c r="D76" s="91">
        <f t="shared" si="5"/>
        <v>1.3</v>
      </c>
      <c r="E76" s="91">
        <f t="shared" si="5"/>
        <v>1299.9870000000001</v>
      </c>
      <c r="F76" s="91">
        <f t="shared" si="5"/>
        <v>1299.9870000000001</v>
      </c>
    </row>
    <row r="77" spans="1:6" ht="15.75" customHeight="1" x14ac:dyDescent="0.25">
      <c r="B77" s="5" t="s">
        <v>73</v>
      </c>
      <c r="C77" s="91">
        <f t="shared" si="5"/>
        <v>1.3</v>
      </c>
      <c r="D77" s="91">
        <f t="shared" si="5"/>
        <v>1.3</v>
      </c>
      <c r="E77" s="91">
        <f t="shared" si="5"/>
        <v>1.3</v>
      </c>
      <c r="F77" s="91">
        <f t="shared" si="5"/>
        <v>1.3</v>
      </c>
    </row>
    <row r="78" spans="1:6" ht="15.75" customHeight="1" x14ac:dyDescent="0.25">
      <c r="B78" s="5" t="s">
        <v>74</v>
      </c>
      <c r="C78" s="91">
        <f t="shared" si="5"/>
        <v>1.3</v>
      </c>
      <c r="D78" s="91">
        <f t="shared" si="5"/>
        <v>1.3</v>
      </c>
      <c r="E78" s="91">
        <f t="shared" si="5"/>
        <v>1.3</v>
      </c>
      <c r="F78" s="91">
        <f t="shared" si="5"/>
        <v>1.3</v>
      </c>
    </row>
    <row r="79" spans="1:6" ht="15.75" customHeight="1" x14ac:dyDescent="0.25">
      <c r="B79" s="5" t="s">
        <v>75</v>
      </c>
      <c r="C79" s="91">
        <f t="shared" si="5"/>
        <v>1.3</v>
      </c>
      <c r="D79" s="91">
        <f t="shared" si="5"/>
        <v>1.3</v>
      </c>
      <c r="E79" s="91">
        <f t="shared" si="5"/>
        <v>1.3</v>
      </c>
      <c r="F79" s="91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" customWidth="1"/>
    <col min="2" max="2" width="26.88671875" style="8" customWidth="1"/>
    <col min="3" max="3" width="18.33203125" style="8" customWidth="1"/>
    <col min="4" max="8" width="14.77734375" style="8" customWidth="1"/>
    <col min="9" max="12" width="15.33203125" style="8" bestFit="1" customWidth="1"/>
    <col min="13" max="16" width="16.88671875" style="8" bestFit="1" customWidth="1"/>
    <col min="17" max="17" width="12.77734375" style="8" customWidth="1"/>
    <col min="18" max="16384" width="12.77734375" style="8"/>
  </cols>
  <sheetData>
    <row r="1" spans="1:16" s="68" customFormat="1" x14ac:dyDescent="0.25">
      <c r="A1" s="67" t="s">
        <v>264</v>
      </c>
    </row>
    <row r="2" spans="1:16" x14ac:dyDescent="0.25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x14ac:dyDescent="0.25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3.95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x14ac:dyDescent="0.25">
      <c r="A28" s="67" t="s">
        <v>271</v>
      </c>
    </row>
    <row r="29" spans="1:16" x14ac:dyDescent="0.25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x14ac:dyDescent="0.25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x14ac:dyDescent="0.25">
      <c r="A55" s="67" t="s">
        <v>274</v>
      </c>
    </row>
    <row r="56" spans="1:16" ht="26.4" customHeight="1" x14ac:dyDescent="0.25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x14ac:dyDescent="0.25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x14ac:dyDescent="0.25">
      <c r="A64" s="67" t="s">
        <v>278</v>
      </c>
    </row>
    <row r="65" spans="1:16" ht="26.4" customHeight="1" x14ac:dyDescent="0.25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x14ac:dyDescent="0.25">
      <c r="A66" s="82"/>
      <c r="B66" s="8" t="s">
        <v>68</v>
      </c>
      <c r="C66" s="3" t="s">
        <v>119</v>
      </c>
      <c r="D66" s="89">
        <v>1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89">
        <v>1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89">
        <v>1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x14ac:dyDescent="0.25">
      <c r="A103" s="67" t="s">
        <v>280</v>
      </c>
    </row>
    <row r="104" spans="1:16" ht="26.4" customHeight="1" x14ac:dyDescent="0.25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x14ac:dyDescent="0.25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x14ac:dyDescent="0.25">
      <c r="A110" s="92" t="s">
        <v>235</v>
      </c>
      <c r="H110" s="92"/>
    </row>
    <row r="111" spans="1:16" x14ac:dyDescent="0.25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x14ac:dyDescent="0.25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x14ac:dyDescent="0.25">
      <c r="A113" s="4"/>
      <c r="B113" s="8" t="s">
        <v>81</v>
      </c>
      <c r="C113" s="3" t="s">
        <v>267</v>
      </c>
      <c r="D113" s="91">
        <f t="shared" ref="D113:H122" si="0">D3*0.8</f>
        <v>0.8</v>
      </c>
      <c r="E113" s="91">
        <f t="shared" si="0"/>
        <v>0.8</v>
      </c>
      <c r="F113" s="91">
        <f t="shared" si="0"/>
        <v>0.8</v>
      </c>
      <c r="G113" s="91">
        <f t="shared" si="0"/>
        <v>0.8</v>
      </c>
      <c r="H113" s="91">
        <f t="shared" si="0"/>
        <v>0.8</v>
      </c>
    </row>
    <row r="114" spans="1:8" x14ac:dyDescent="0.25">
      <c r="C114" s="3" t="s">
        <v>268</v>
      </c>
      <c r="D114" s="91">
        <f t="shared" si="0"/>
        <v>0.8</v>
      </c>
      <c r="E114" s="91">
        <f t="shared" si="0"/>
        <v>1.3360000000000001</v>
      </c>
      <c r="F114" s="91">
        <f t="shared" si="0"/>
        <v>1.3360000000000001</v>
      </c>
      <c r="G114" s="91">
        <f t="shared" si="0"/>
        <v>1.3360000000000001</v>
      </c>
      <c r="H114" s="91">
        <f t="shared" si="0"/>
        <v>1.3360000000000001</v>
      </c>
    </row>
    <row r="115" spans="1:8" x14ac:dyDescent="0.25">
      <c r="C115" s="3" t="s">
        <v>269</v>
      </c>
      <c r="D115" s="91">
        <f t="shared" si="0"/>
        <v>0.8</v>
      </c>
      <c r="E115" s="91">
        <f t="shared" si="0"/>
        <v>1.9039999999999999</v>
      </c>
      <c r="F115" s="91">
        <f t="shared" si="0"/>
        <v>1.9039999999999999</v>
      </c>
      <c r="G115" s="91">
        <f t="shared" si="0"/>
        <v>1.9039999999999999</v>
      </c>
      <c r="H115" s="91">
        <f t="shared" si="0"/>
        <v>1.9039999999999999</v>
      </c>
    </row>
    <row r="116" spans="1:8" x14ac:dyDescent="0.25">
      <c r="C116" s="3" t="s">
        <v>270</v>
      </c>
      <c r="D116" s="91">
        <f t="shared" si="0"/>
        <v>0.8</v>
      </c>
      <c r="E116" s="91">
        <f t="shared" si="0"/>
        <v>5.0640000000000001</v>
      </c>
      <c r="F116" s="91">
        <f t="shared" si="0"/>
        <v>5.0640000000000001</v>
      </c>
      <c r="G116" s="91">
        <f t="shared" si="0"/>
        <v>5.0640000000000001</v>
      </c>
      <c r="H116" s="91">
        <f t="shared" si="0"/>
        <v>5.0640000000000001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0.8</v>
      </c>
      <c r="E117" s="91">
        <f t="shared" si="0"/>
        <v>0.8</v>
      </c>
      <c r="F117" s="91">
        <f t="shared" si="0"/>
        <v>0.8</v>
      </c>
      <c r="G117" s="91">
        <f t="shared" si="0"/>
        <v>0.8</v>
      </c>
      <c r="H117" s="91">
        <f t="shared" si="0"/>
        <v>0.8</v>
      </c>
    </row>
    <row r="118" spans="1:8" x14ac:dyDescent="0.25">
      <c r="C118" s="3" t="s">
        <v>268</v>
      </c>
      <c r="D118" s="91">
        <f t="shared" si="0"/>
        <v>0.8</v>
      </c>
      <c r="E118" s="91">
        <f t="shared" si="0"/>
        <v>1.2400000000000002</v>
      </c>
      <c r="F118" s="91">
        <f t="shared" si="0"/>
        <v>1.2400000000000002</v>
      </c>
      <c r="G118" s="91">
        <f t="shared" si="0"/>
        <v>1.2400000000000002</v>
      </c>
      <c r="H118" s="91">
        <f t="shared" si="0"/>
        <v>1.2400000000000002</v>
      </c>
    </row>
    <row r="119" spans="1:8" x14ac:dyDescent="0.25">
      <c r="C119" s="3" t="s">
        <v>269</v>
      </c>
      <c r="D119" s="91">
        <f t="shared" si="0"/>
        <v>0.8</v>
      </c>
      <c r="E119" s="91">
        <f t="shared" si="0"/>
        <v>1.7440000000000002</v>
      </c>
      <c r="F119" s="91">
        <f t="shared" si="0"/>
        <v>1.7440000000000002</v>
      </c>
      <c r="G119" s="91">
        <f t="shared" si="0"/>
        <v>1.7440000000000002</v>
      </c>
      <c r="H119" s="91">
        <f t="shared" si="0"/>
        <v>1.7440000000000002</v>
      </c>
    </row>
    <row r="120" spans="1:8" x14ac:dyDescent="0.25">
      <c r="C120" s="3" t="s">
        <v>270</v>
      </c>
      <c r="D120" s="91">
        <f t="shared" si="0"/>
        <v>0.8</v>
      </c>
      <c r="E120" s="91">
        <f t="shared" si="0"/>
        <v>5.1120000000000001</v>
      </c>
      <c r="F120" s="91">
        <f t="shared" si="0"/>
        <v>5.1120000000000001</v>
      </c>
      <c r="G120" s="91">
        <f t="shared" si="0"/>
        <v>5.1120000000000001</v>
      </c>
      <c r="H120" s="91">
        <f t="shared" si="0"/>
        <v>5.1120000000000001</v>
      </c>
    </row>
    <row r="121" spans="1:8" x14ac:dyDescent="0.25">
      <c r="B121" s="8" t="s">
        <v>84</v>
      </c>
      <c r="C121" s="3" t="s">
        <v>267</v>
      </c>
      <c r="D121" s="91">
        <f t="shared" si="0"/>
        <v>0.8</v>
      </c>
      <c r="E121" s="91">
        <f t="shared" si="0"/>
        <v>0.8</v>
      </c>
      <c r="F121" s="91">
        <f t="shared" si="0"/>
        <v>0.8</v>
      </c>
      <c r="G121" s="91">
        <f t="shared" si="0"/>
        <v>0.8</v>
      </c>
      <c r="H121" s="91">
        <f t="shared" si="0"/>
        <v>0.8</v>
      </c>
    </row>
    <row r="122" spans="1:8" x14ac:dyDescent="0.25">
      <c r="C122" s="3" t="s">
        <v>268</v>
      </c>
      <c r="D122" s="91">
        <f t="shared" si="0"/>
        <v>0.8</v>
      </c>
      <c r="E122" s="91">
        <f t="shared" si="0"/>
        <v>0.8</v>
      </c>
      <c r="F122" s="91">
        <f t="shared" si="0"/>
        <v>0.8</v>
      </c>
      <c r="G122" s="91">
        <f t="shared" si="0"/>
        <v>0.8</v>
      </c>
      <c r="H122" s="91">
        <f t="shared" si="0"/>
        <v>0.8</v>
      </c>
    </row>
    <row r="123" spans="1:8" x14ac:dyDescent="0.25">
      <c r="C123" s="3" t="s">
        <v>269</v>
      </c>
      <c r="D123" s="91">
        <f t="shared" ref="D123:H132" si="1">D13*0.8</f>
        <v>0.8</v>
      </c>
      <c r="E123" s="91">
        <f t="shared" si="1"/>
        <v>2.2320000000000002</v>
      </c>
      <c r="F123" s="91">
        <f t="shared" si="1"/>
        <v>2.2320000000000002</v>
      </c>
      <c r="G123" s="91">
        <f t="shared" si="1"/>
        <v>2.2320000000000002</v>
      </c>
      <c r="H123" s="91">
        <f t="shared" si="1"/>
        <v>2.2320000000000002</v>
      </c>
    </row>
    <row r="124" spans="1:8" x14ac:dyDescent="0.25">
      <c r="C124" s="3" t="s">
        <v>270</v>
      </c>
      <c r="D124" s="91">
        <f t="shared" si="1"/>
        <v>0.8</v>
      </c>
      <c r="E124" s="91">
        <f t="shared" si="1"/>
        <v>4.8079999999999998</v>
      </c>
      <c r="F124" s="91">
        <f t="shared" si="1"/>
        <v>4.8079999999999998</v>
      </c>
      <c r="G124" s="91">
        <f t="shared" si="1"/>
        <v>4.8079999999999998</v>
      </c>
      <c r="H124" s="91">
        <f t="shared" si="1"/>
        <v>4.8079999999999998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0.8</v>
      </c>
      <c r="E125" s="91">
        <f t="shared" si="1"/>
        <v>0.8</v>
      </c>
      <c r="F125" s="91">
        <f t="shared" si="1"/>
        <v>0.8</v>
      </c>
      <c r="G125" s="91">
        <f t="shared" si="1"/>
        <v>0.8</v>
      </c>
      <c r="H125" s="91">
        <f t="shared" si="1"/>
        <v>0.8</v>
      </c>
    </row>
    <row r="126" spans="1:8" x14ac:dyDescent="0.25">
      <c r="C126" s="3" t="s">
        <v>268</v>
      </c>
      <c r="D126" s="91">
        <f t="shared" si="1"/>
        <v>0.8</v>
      </c>
      <c r="E126" s="91">
        <f t="shared" si="1"/>
        <v>0.8</v>
      </c>
      <c r="F126" s="91">
        <f t="shared" si="1"/>
        <v>0.8</v>
      </c>
      <c r="G126" s="91">
        <f t="shared" si="1"/>
        <v>0.8</v>
      </c>
      <c r="H126" s="91">
        <f t="shared" si="1"/>
        <v>0.8</v>
      </c>
    </row>
    <row r="127" spans="1:8" x14ac:dyDescent="0.25">
      <c r="C127" s="3" t="s">
        <v>269</v>
      </c>
      <c r="D127" s="91">
        <f t="shared" si="1"/>
        <v>0.8</v>
      </c>
      <c r="E127" s="91">
        <f t="shared" si="1"/>
        <v>0.8</v>
      </c>
      <c r="F127" s="91">
        <f t="shared" si="1"/>
        <v>0.8</v>
      </c>
      <c r="G127" s="91">
        <f t="shared" si="1"/>
        <v>0.8</v>
      </c>
      <c r="H127" s="91">
        <f t="shared" si="1"/>
        <v>0.8</v>
      </c>
    </row>
    <row r="128" spans="1:8" x14ac:dyDescent="0.25">
      <c r="C128" s="3" t="s">
        <v>270</v>
      </c>
      <c r="D128" s="91">
        <f t="shared" si="1"/>
        <v>0.8</v>
      </c>
      <c r="E128" s="91">
        <f t="shared" si="1"/>
        <v>0.8</v>
      </c>
      <c r="F128" s="91">
        <f t="shared" si="1"/>
        <v>0.8</v>
      </c>
      <c r="G128" s="91">
        <f t="shared" si="1"/>
        <v>0.8</v>
      </c>
      <c r="H128" s="91">
        <f t="shared" si="1"/>
        <v>0.8</v>
      </c>
    </row>
    <row r="129" spans="1:8" x14ac:dyDescent="0.25">
      <c r="B129" s="8" t="s">
        <v>83</v>
      </c>
      <c r="C129" s="3" t="s">
        <v>267</v>
      </c>
      <c r="D129" s="91">
        <f t="shared" si="1"/>
        <v>0.8</v>
      </c>
      <c r="E129" s="91">
        <f t="shared" si="1"/>
        <v>0.8</v>
      </c>
      <c r="F129" s="91">
        <f t="shared" si="1"/>
        <v>0.8</v>
      </c>
      <c r="G129" s="91">
        <f t="shared" si="1"/>
        <v>0.8</v>
      </c>
      <c r="H129" s="91">
        <f t="shared" si="1"/>
        <v>0.8</v>
      </c>
    </row>
    <row r="130" spans="1:8" x14ac:dyDescent="0.25">
      <c r="C130" s="3" t="s">
        <v>268</v>
      </c>
      <c r="D130" s="91">
        <f t="shared" si="1"/>
        <v>0.8</v>
      </c>
      <c r="E130" s="91">
        <f t="shared" si="1"/>
        <v>0.8</v>
      </c>
      <c r="F130" s="91">
        <f t="shared" si="1"/>
        <v>0.8</v>
      </c>
      <c r="G130" s="91">
        <f t="shared" si="1"/>
        <v>0.8</v>
      </c>
      <c r="H130" s="91">
        <f t="shared" si="1"/>
        <v>0.8</v>
      </c>
    </row>
    <row r="131" spans="1:8" x14ac:dyDescent="0.25">
      <c r="C131" s="3" t="s">
        <v>269</v>
      </c>
      <c r="D131" s="91">
        <f t="shared" si="1"/>
        <v>0.8</v>
      </c>
      <c r="E131" s="91">
        <f t="shared" si="1"/>
        <v>1.4880000000000002</v>
      </c>
      <c r="F131" s="91">
        <f t="shared" si="1"/>
        <v>1.4880000000000002</v>
      </c>
      <c r="G131" s="91">
        <f t="shared" si="1"/>
        <v>1.4880000000000002</v>
      </c>
      <c r="H131" s="91">
        <f t="shared" si="1"/>
        <v>1.4880000000000002</v>
      </c>
    </row>
    <row r="132" spans="1:8" x14ac:dyDescent="0.25">
      <c r="C132" s="3" t="s">
        <v>270</v>
      </c>
      <c r="D132" s="91">
        <f t="shared" si="1"/>
        <v>0.8</v>
      </c>
      <c r="E132" s="91">
        <f t="shared" si="1"/>
        <v>2.4079999999999999</v>
      </c>
      <c r="F132" s="91">
        <f t="shared" si="1"/>
        <v>2.4079999999999999</v>
      </c>
      <c r="G132" s="91">
        <f t="shared" si="1"/>
        <v>2.4079999999999999</v>
      </c>
      <c r="H132" s="91">
        <f t="shared" si="1"/>
        <v>2.4079999999999999</v>
      </c>
    </row>
    <row r="133" spans="1:8" x14ac:dyDescent="0.25">
      <c r="B133" s="8" t="s">
        <v>89</v>
      </c>
      <c r="C133" s="3" t="s">
        <v>267</v>
      </c>
      <c r="D133" s="91">
        <f t="shared" ref="D133:H142" si="2">D23*0.8</f>
        <v>0.8</v>
      </c>
      <c r="E133" s="91">
        <f t="shared" si="2"/>
        <v>0.8</v>
      </c>
      <c r="F133" s="91">
        <f t="shared" si="2"/>
        <v>0.8</v>
      </c>
      <c r="G133" s="91">
        <f t="shared" si="2"/>
        <v>0.8</v>
      </c>
      <c r="H133" s="91">
        <f t="shared" si="2"/>
        <v>0.8</v>
      </c>
    </row>
    <row r="134" spans="1:8" x14ac:dyDescent="0.25">
      <c r="C134" s="3" t="s">
        <v>268</v>
      </c>
      <c r="D134" s="91">
        <f t="shared" si="2"/>
        <v>0.8</v>
      </c>
      <c r="E134" s="91">
        <f t="shared" si="2"/>
        <v>0.8</v>
      </c>
      <c r="F134" s="91">
        <f t="shared" si="2"/>
        <v>0.8</v>
      </c>
      <c r="G134" s="91">
        <f t="shared" si="2"/>
        <v>0.8</v>
      </c>
      <c r="H134" s="91">
        <f t="shared" si="2"/>
        <v>0.8</v>
      </c>
    </row>
    <row r="135" spans="1:8" x14ac:dyDescent="0.25">
      <c r="C135" s="3" t="s">
        <v>269</v>
      </c>
      <c r="D135" s="91">
        <f t="shared" si="2"/>
        <v>0.8</v>
      </c>
      <c r="E135" s="91">
        <f t="shared" si="2"/>
        <v>1.4880000000000002</v>
      </c>
      <c r="F135" s="91">
        <f t="shared" si="2"/>
        <v>1.4880000000000002</v>
      </c>
      <c r="G135" s="91">
        <f t="shared" si="2"/>
        <v>1.4880000000000002</v>
      </c>
      <c r="H135" s="91">
        <f t="shared" si="2"/>
        <v>1.4880000000000002</v>
      </c>
    </row>
    <row r="136" spans="1:8" x14ac:dyDescent="0.25">
      <c r="C136" s="3" t="s">
        <v>270</v>
      </c>
      <c r="D136" s="91">
        <f t="shared" si="2"/>
        <v>0.8</v>
      </c>
      <c r="E136" s="91">
        <f t="shared" si="2"/>
        <v>2.4079999999999999</v>
      </c>
      <c r="F136" s="91">
        <f t="shared" si="2"/>
        <v>2.4079999999999999</v>
      </c>
      <c r="G136" s="91">
        <f t="shared" si="2"/>
        <v>2.4079999999999999</v>
      </c>
      <c r="H136" s="91">
        <f t="shared" si="2"/>
        <v>2.4079999999999999</v>
      </c>
    </row>
    <row r="138" spans="1:8" x14ac:dyDescent="0.25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x14ac:dyDescent="0.25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x14ac:dyDescent="0.25">
      <c r="A140" s="4"/>
      <c r="B140" s="8" t="s">
        <v>81</v>
      </c>
      <c r="C140" s="3" t="s">
        <v>267</v>
      </c>
      <c r="D140" s="91">
        <f t="shared" ref="D140:H149" si="3">D30*0.7</f>
        <v>0.7</v>
      </c>
      <c r="E140" s="91">
        <f t="shared" si="3"/>
        <v>0.7</v>
      </c>
      <c r="F140" s="91">
        <f t="shared" si="3"/>
        <v>0.7</v>
      </c>
      <c r="G140" s="91">
        <f t="shared" si="3"/>
        <v>0.7</v>
      </c>
      <c r="H140" s="91">
        <f t="shared" si="3"/>
        <v>0.7</v>
      </c>
    </row>
    <row r="141" spans="1:8" x14ac:dyDescent="0.25">
      <c r="C141" s="3" t="s">
        <v>268</v>
      </c>
      <c r="D141" s="91">
        <f t="shared" si="3"/>
        <v>0.7</v>
      </c>
      <c r="E141" s="91">
        <f t="shared" si="3"/>
        <v>1.1199999999999999</v>
      </c>
      <c r="F141" s="91">
        <f t="shared" si="3"/>
        <v>1.1199999999999999</v>
      </c>
      <c r="G141" s="91">
        <f t="shared" si="3"/>
        <v>1.1199999999999999</v>
      </c>
      <c r="H141" s="91">
        <f t="shared" si="3"/>
        <v>1.1199999999999999</v>
      </c>
    </row>
    <row r="142" spans="1:8" x14ac:dyDescent="0.25">
      <c r="C142" s="3" t="s">
        <v>204</v>
      </c>
      <c r="D142" s="91">
        <f t="shared" si="3"/>
        <v>0.7</v>
      </c>
      <c r="E142" s="91">
        <f t="shared" si="3"/>
        <v>2.387</v>
      </c>
      <c r="F142" s="91">
        <f t="shared" si="3"/>
        <v>2.387</v>
      </c>
      <c r="G142" s="91">
        <f t="shared" si="3"/>
        <v>2.387</v>
      </c>
      <c r="H142" s="91">
        <f t="shared" si="3"/>
        <v>2.387</v>
      </c>
    </row>
    <row r="143" spans="1:8" x14ac:dyDescent="0.25">
      <c r="C143" s="3" t="s">
        <v>205</v>
      </c>
      <c r="D143" s="91">
        <f t="shared" si="3"/>
        <v>0.7</v>
      </c>
      <c r="E143" s="91">
        <f t="shared" si="3"/>
        <v>8.6310000000000002</v>
      </c>
      <c r="F143" s="91">
        <f t="shared" si="3"/>
        <v>8.6310000000000002</v>
      </c>
      <c r="G143" s="91">
        <f t="shared" si="3"/>
        <v>8.6310000000000002</v>
      </c>
      <c r="H143" s="91">
        <f t="shared" si="3"/>
        <v>8.6310000000000002</v>
      </c>
    </row>
    <row r="144" spans="1:8" x14ac:dyDescent="0.25">
      <c r="B144" s="8" t="s">
        <v>82</v>
      </c>
      <c r="C144" s="3" t="s">
        <v>267</v>
      </c>
      <c r="D144" s="91">
        <f t="shared" si="3"/>
        <v>0.7</v>
      </c>
      <c r="E144" s="91">
        <f t="shared" si="3"/>
        <v>0.7</v>
      </c>
      <c r="F144" s="91">
        <f t="shared" si="3"/>
        <v>0.7</v>
      </c>
      <c r="G144" s="91">
        <f t="shared" si="3"/>
        <v>0.7</v>
      </c>
      <c r="H144" s="91">
        <f t="shared" si="3"/>
        <v>0.7</v>
      </c>
    </row>
    <row r="145" spans="2:8" x14ac:dyDescent="0.25">
      <c r="C145" s="3" t="s">
        <v>268</v>
      </c>
      <c r="D145" s="91">
        <f t="shared" si="3"/>
        <v>0.7</v>
      </c>
      <c r="E145" s="91">
        <f t="shared" si="3"/>
        <v>1.3439999999999999</v>
      </c>
      <c r="F145" s="91">
        <f t="shared" si="3"/>
        <v>1.3439999999999999</v>
      </c>
      <c r="G145" s="91">
        <f t="shared" si="3"/>
        <v>1.3439999999999999</v>
      </c>
      <c r="H145" s="91">
        <f t="shared" si="3"/>
        <v>1.3439999999999999</v>
      </c>
    </row>
    <row r="146" spans="2:8" x14ac:dyDescent="0.25">
      <c r="C146" s="3" t="s">
        <v>204</v>
      </c>
      <c r="D146" s="91">
        <f t="shared" si="3"/>
        <v>0.7</v>
      </c>
      <c r="E146" s="91">
        <f t="shared" si="3"/>
        <v>3.262</v>
      </c>
      <c r="F146" s="91">
        <f t="shared" si="3"/>
        <v>3.262</v>
      </c>
      <c r="G146" s="91">
        <f t="shared" si="3"/>
        <v>3.262</v>
      </c>
      <c r="H146" s="91">
        <f t="shared" si="3"/>
        <v>3.262</v>
      </c>
    </row>
    <row r="147" spans="2:8" x14ac:dyDescent="0.25">
      <c r="C147" s="3" t="s">
        <v>205</v>
      </c>
      <c r="D147" s="91">
        <f t="shared" si="3"/>
        <v>0.7</v>
      </c>
      <c r="E147" s="91">
        <f t="shared" si="3"/>
        <v>6.7759999999999998</v>
      </c>
      <c r="F147" s="91">
        <f t="shared" si="3"/>
        <v>6.7759999999999998</v>
      </c>
      <c r="G147" s="91">
        <f t="shared" si="3"/>
        <v>6.7759999999999998</v>
      </c>
      <c r="H147" s="91">
        <f t="shared" si="3"/>
        <v>6.7759999999999998</v>
      </c>
    </row>
    <row r="148" spans="2:8" x14ac:dyDescent="0.25">
      <c r="B148" s="8" t="s">
        <v>84</v>
      </c>
      <c r="C148" s="3" t="s">
        <v>267</v>
      </c>
      <c r="D148" s="91">
        <f t="shared" si="3"/>
        <v>0.7</v>
      </c>
      <c r="E148" s="91">
        <f t="shared" si="3"/>
        <v>0.7</v>
      </c>
      <c r="F148" s="91">
        <f t="shared" si="3"/>
        <v>0.7</v>
      </c>
      <c r="G148" s="91">
        <f t="shared" si="3"/>
        <v>0.7</v>
      </c>
      <c r="H148" s="91">
        <f t="shared" si="3"/>
        <v>0.7</v>
      </c>
    </row>
    <row r="149" spans="2:8" x14ac:dyDescent="0.25">
      <c r="C149" s="3" t="s">
        <v>268</v>
      </c>
      <c r="D149" s="91">
        <f t="shared" si="3"/>
        <v>0.7</v>
      </c>
      <c r="E149" s="91">
        <f t="shared" si="3"/>
        <v>0.7</v>
      </c>
      <c r="F149" s="91">
        <f t="shared" si="3"/>
        <v>0.7</v>
      </c>
      <c r="G149" s="91">
        <f t="shared" si="3"/>
        <v>0.7</v>
      </c>
      <c r="H149" s="91">
        <f t="shared" si="3"/>
        <v>0.7</v>
      </c>
    </row>
    <row r="150" spans="2:8" x14ac:dyDescent="0.25">
      <c r="C150" s="3" t="s">
        <v>204</v>
      </c>
      <c r="D150" s="91">
        <f t="shared" ref="D150:H159" si="4">D40*0.7</f>
        <v>0.7</v>
      </c>
      <c r="E150" s="91">
        <f t="shared" si="4"/>
        <v>1.8059999999999998</v>
      </c>
      <c r="F150" s="91">
        <f t="shared" si="4"/>
        <v>1.8059999999999998</v>
      </c>
      <c r="G150" s="91">
        <f t="shared" si="4"/>
        <v>1.8059999999999998</v>
      </c>
      <c r="H150" s="91">
        <f t="shared" si="4"/>
        <v>1.8059999999999998</v>
      </c>
    </row>
    <row r="151" spans="2:8" x14ac:dyDescent="0.25">
      <c r="C151" s="3" t="s">
        <v>205</v>
      </c>
      <c r="D151" s="91">
        <f t="shared" si="4"/>
        <v>0.7</v>
      </c>
      <c r="E151" s="91">
        <f t="shared" si="4"/>
        <v>6.7410000000000005</v>
      </c>
      <c r="F151" s="91">
        <f t="shared" si="4"/>
        <v>6.7410000000000005</v>
      </c>
      <c r="G151" s="91">
        <f t="shared" si="4"/>
        <v>6.7410000000000005</v>
      </c>
      <c r="H151" s="91">
        <f t="shared" si="4"/>
        <v>6.7410000000000005</v>
      </c>
    </row>
    <row r="152" spans="2:8" x14ac:dyDescent="0.25">
      <c r="B152" s="8" t="s">
        <v>85</v>
      </c>
      <c r="C152" s="3" t="s">
        <v>267</v>
      </c>
      <c r="D152" s="91">
        <f t="shared" si="4"/>
        <v>0.7</v>
      </c>
      <c r="E152" s="91">
        <f t="shared" si="4"/>
        <v>0.7</v>
      </c>
      <c r="F152" s="91">
        <f t="shared" si="4"/>
        <v>0.7</v>
      </c>
      <c r="G152" s="91">
        <f t="shared" si="4"/>
        <v>0.7</v>
      </c>
      <c r="H152" s="91">
        <f t="shared" si="4"/>
        <v>0.7</v>
      </c>
    </row>
    <row r="153" spans="2:8" x14ac:dyDescent="0.25">
      <c r="C153" s="3" t="s">
        <v>268</v>
      </c>
      <c r="D153" s="91">
        <f t="shared" si="4"/>
        <v>0.7</v>
      </c>
      <c r="E153" s="91">
        <f t="shared" si="4"/>
        <v>0.7</v>
      </c>
      <c r="F153" s="91">
        <f t="shared" si="4"/>
        <v>0.7</v>
      </c>
      <c r="G153" s="91">
        <f t="shared" si="4"/>
        <v>0.7</v>
      </c>
      <c r="H153" s="91">
        <f t="shared" si="4"/>
        <v>0.7</v>
      </c>
    </row>
    <row r="154" spans="2:8" x14ac:dyDescent="0.25">
      <c r="C154" s="3" t="s">
        <v>204</v>
      </c>
      <c r="D154" s="91">
        <f t="shared" si="4"/>
        <v>0.7</v>
      </c>
      <c r="E154" s="91">
        <f t="shared" si="4"/>
        <v>0.7</v>
      </c>
      <c r="F154" s="91">
        <f t="shared" si="4"/>
        <v>0.7</v>
      </c>
      <c r="G154" s="91">
        <f t="shared" si="4"/>
        <v>0.7</v>
      </c>
      <c r="H154" s="91">
        <f t="shared" si="4"/>
        <v>0.7</v>
      </c>
    </row>
    <row r="155" spans="2:8" x14ac:dyDescent="0.25">
      <c r="C155" s="3" t="s">
        <v>205</v>
      </c>
      <c r="D155" s="91">
        <f t="shared" si="4"/>
        <v>0.7</v>
      </c>
      <c r="E155" s="91">
        <f t="shared" si="4"/>
        <v>0.7</v>
      </c>
      <c r="F155" s="91">
        <f t="shared" si="4"/>
        <v>0.7</v>
      </c>
      <c r="G155" s="91">
        <f t="shared" si="4"/>
        <v>0.7</v>
      </c>
      <c r="H155" s="91">
        <f t="shared" si="4"/>
        <v>0.7</v>
      </c>
    </row>
    <row r="156" spans="2:8" x14ac:dyDescent="0.25">
      <c r="B156" s="8" t="s">
        <v>83</v>
      </c>
      <c r="C156" s="3" t="s">
        <v>267</v>
      </c>
      <c r="D156" s="91">
        <f t="shared" si="4"/>
        <v>0.7</v>
      </c>
      <c r="E156" s="91">
        <f t="shared" si="4"/>
        <v>0.7</v>
      </c>
      <c r="F156" s="91">
        <f t="shared" si="4"/>
        <v>0.7</v>
      </c>
      <c r="G156" s="91">
        <f t="shared" si="4"/>
        <v>0.7</v>
      </c>
      <c r="H156" s="91">
        <f t="shared" si="4"/>
        <v>0.7</v>
      </c>
    </row>
    <row r="157" spans="2:8" x14ac:dyDescent="0.25">
      <c r="C157" s="3" t="s">
        <v>268</v>
      </c>
      <c r="D157" s="91">
        <f t="shared" si="4"/>
        <v>0.7</v>
      </c>
      <c r="E157" s="91">
        <f t="shared" si="4"/>
        <v>1.1549999999999998</v>
      </c>
      <c r="F157" s="91">
        <f t="shared" si="4"/>
        <v>1.1549999999999998</v>
      </c>
      <c r="G157" s="91">
        <f t="shared" si="4"/>
        <v>1.1549999999999998</v>
      </c>
      <c r="H157" s="91">
        <f t="shared" si="4"/>
        <v>1.1549999999999998</v>
      </c>
    </row>
    <row r="158" spans="2:8" x14ac:dyDescent="0.25">
      <c r="C158" s="3" t="s">
        <v>204</v>
      </c>
      <c r="D158" s="91">
        <f t="shared" si="4"/>
        <v>0.7</v>
      </c>
      <c r="E158" s="91">
        <f t="shared" si="4"/>
        <v>1.9109999999999998</v>
      </c>
      <c r="F158" s="91">
        <f t="shared" si="4"/>
        <v>1.9109999999999998</v>
      </c>
      <c r="G158" s="91">
        <f t="shared" si="4"/>
        <v>1.9109999999999998</v>
      </c>
      <c r="H158" s="91">
        <f t="shared" si="4"/>
        <v>1.9109999999999998</v>
      </c>
    </row>
    <row r="159" spans="2:8" x14ac:dyDescent="0.25">
      <c r="C159" s="3" t="s">
        <v>205</v>
      </c>
      <c r="D159" s="91">
        <f t="shared" si="4"/>
        <v>0.7</v>
      </c>
      <c r="E159" s="91">
        <f t="shared" si="4"/>
        <v>7.8470000000000004</v>
      </c>
      <c r="F159" s="91">
        <f t="shared" si="4"/>
        <v>7.8470000000000004</v>
      </c>
      <c r="G159" s="91">
        <f t="shared" si="4"/>
        <v>7.8470000000000004</v>
      </c>
      <c r="H159" s="91">
        <f t="shared" si="4"/>
        <v>7.8470000000000004</v>
      </c>
    </row>
    <row r="160" spans="2:8" x14ac:dyDescent="0.25">
      <c r="B160" s="8" t="s">
        <v>89</v>
      </c>
      <c r="C160" s="3" t="s">
        <v>267</v>
      </c>
      <c r="D160" s="91">
        <f t="shared" ref="D160:H169" si="5">D50*0.7</f>
        <v>0.7</v>
      </c>
      <c r="E160" s="91">
        <f t="shared" si="5"/>
        <v>0.7</v>
      </c>
      <c r="F160" s="91">
        <f t="shared" si="5"/>
        <v>0.7</v>
      </c>
      <c r="G160" s="91">
        <f t="shared" si="5"/>
        <v>0.7</v>
      </c>
      <c r="H160" s="91">
        <f t="shared" si="5"/>
        <v>0.7</v>
      </c>
    </row>
    <row r="161" spans="1:8" x14ac:dyDescent="0.25">
      <c r="C161" s="3" t="s">
        <v>268</v>
      </c>
      <c r="D161" s="91">
        <f t="shared" si="5"/>
        <v>0.7</v>
      </c>
      <c r="E161" s="91">
        <f t="shared" si="5"/>
        <v>1.1549999999999998</v>
      </c>
      <c r="F161" s="91">
        <f t="shared" si="5"/>
        <v>1.1549999999999998</v>
      </c>
      <c r="G161" s="91">
        <f t="shared" si="5"/>
        <v>1.1549999999999998</v>
      </c>
      <c r="H161" s="91">
        <f t="shared" si="5"/>
        <v>1.1549999999999998</v>
      </c>
    </row>
    <row r="162" spans="1:8" x14ac:dyDescent="0.25">
      <c r="C162" s="3" t="s">
        <v>204</v>
      </c>
      <c r="D162" s="91">
        <f t="shared" si="5"/>
        <v>0.7</v>
      </c>
      <c r="E162" s="91">
        <f t="shared" si="5"/>
        <v>1.9109999999999998</v>
      </c>
      <c r="F162" s="91">
        <f t="shared" si="5"/>
        <v>1.9109999999999998</v>
      </c>
      <c r="G162" s="91">
        <f t="shared" si="5"/>
        <v>1.9109999999999998</v>
      </c>
      <c r="H162" s="91">
        <f t="shared" si="5"/>
        <v>1.9109999999999998</v>
      </c>
    </row>
    <row r="163" spans="1:8" x14ac:dyDescent="0.25">
      <c r="C163" s="3" t="s">
        <v>205</v>
      </c>
      <c r="D163" s="91">
        <f t="shared" si="5"/>
        <v>0.7</v>
      </c>
      <c r="E163" s="91">
        <f t="shared" si="5"/>
        <v>7.8470000000000004</v>
      </c>
      <c r="F163" s="91">
        <f t="shared" si="5"/>
        <v>7.8470000000000004</v>
      </c>
      <c r="G163" s="91">
        <f t="shared" si="5"/>
        <v>7.8470000000000004</v>
      </c>
      <c r="H163" s="91">
        <f t="shared" si="5"/>
        <v>7.8470000000000004</v>
      </c>
    </row>
    <row r="164" spans="1:8" x14ac:dyDescent="0.25">
      <c r="C164" s="3"/>
      <c r="D164" s="3"/>
    </row>
    <row r="165" spans="1:8" x14ac:dyDescent="0.25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.4" customHeight="1" x14ac:dyDescent="0.25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x14ac:dyDescent="0.25">
      <c r="A167" s="4"/>
      <c r="B167" s="8" t="s">
        <v>91</v>
      </c>
      <c r="C167" s="3" t="s">
        <v>276</v>
      </c>
      <c r="D167" s="91">
        <f t="shared" ref="D167:G172" si="6">D57*0.7</f>
        <v>0.7</v>
      </c>
      <c r="E167" s="91">
        <f t="shared" si="6"/>
        <v>0.7</v>
      </c>
      <c r="F167" s="91">
        <f t="shared" si="6"/>
        <v>0.7</v>
      </c>
      <c r="G167" s="91">
        <f t="shared" si="6"/>
        <v>0.7</v>
      </c>
      <c r="H167" s="39"/>
    </row>
    <row r="168" spans="1:8" x14ac:dyDescent="0.25">
      <c r="C168" s="3" t="s">
        <v>277</v>
      </c>
      <c r="D168" s="91">
        <f t="shared" si="6"/>
        <v>7.4725000000000001</v>
      </c>
      <c r="E168" s="91">
        <f t="shared" si="6"/>
        <v>7.4725000000000001</v>
      </c>
      <c r="F168" s="91">
        <f t="shared" si="6"/>
        <v>7.4725000000000001</v>
      </c>
      <c r="G168" s="91">
        <f t="shared" si="6"/>
        <v>7.4725000000000001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0.7</v>
      </c>
      <c r="E169" s="91">
        <f t="shared" si="6"/>
        <v>0.7</v>
      </c>
      <c r="F169" s="91">
        <f t="shared" si="6"/>
        <v>0.7</v>
      </c>
      <c r="G169" s="91">
        <f t="shared" si="6"/>
        <v>0.7</v>
      </c>
      <c r="H169" s="39"/>
    </row>
    <row r="170" spans="1:8" x14ac:dyDescent="0.25">
      <c r="C170" s="3" t="s">
        <v>277</v>
      </c>
      <c r="D170" s="91">
        <f t="shared" si="6"/>
        <v>7.4725000000000001</v>
      </c>
      <c r="E170" s="91">
        <f t="shared" si="6"/>
        <v>7.4725000000000001</v>
      </c>
      <c r="F170" s="91">
        <f t="shared" si="6"/>
        <v>7.4725000000000001</v>
      </c>
      <c r="G170" s="91">
        <f t="shared" si="6"/>
        <v>7.4725000000000001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0.7</v>
      </c>
      <c r="E171" s="91">
        <f t="shared" si="6"/>
        <v>0.7</v>
      </c>
      <c r="F171" s="91">
        <f t="shared" si="6"/>
        <v>0.7</v>
      </c>
      <c r="G171" s="91">
        <f t="shared" si="6"/>
        <v>0.7</v>
      </c>
      <c r="H171" s="39"/>
    </row>
    <row r="172" spans="1:8" x14ac:dyDescent="0.25">
      <c r="C172" s="3" t="s">
        <v>277</v>
      </c>
      <c r="D172" s="91">
        <f t="shared" si="6"/>
        <v>7.4725000000000001</v>
      </c>
      <c r="E172" s="91">
        <f t="shared" si="6"/>
        <v>7.4725000000000001</v>
      </c>
      <c r="F172" s="91">
        <f t="shared" si="6"/>
        <v>7.4725000000000001</v>
      </c>
      <c r="G172" s="91">
        <f t="shared" si="6"/>
        <v>7.4725000000000001</v>
      </c>
      <c r="H172" s="39"/>
    </row>
    <row r="173" spans="1:8" x14ac:dyDescent="0.25">
      <c r="C173" s="3"/>
      <c r="D173" s="3"/>
    </row>
    <row r="174" spans="1:8" x14ac:dyDescent="0.25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.4" customHeight="1" x14ac:dyDescent="0.25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x14ac:dyDescent="0.25">
      <c r="A176" s="82"/>
      <c r="B176" s="8" t="s">
        <v>68</v>
      </c>
      <c r="C176" s="3" t="s">
        <v>119</v>
      </c>
      <c r="D176" s="91">
        <f t="shared" ref="D176:G195" si="7">D66*0.7</f>
        <v>0.7</v>
      </c>
      <c r="E176" s="91">
        <f t="shared" si="7"/>
        <v>0.7</v>
      </c>
      <c r="F176" s="91">
        <f t="shared" si="7"/>
        <v>0.7</v>
      </c>
      <c r="G176" s="91">
        <f t="shared" si="7"/>
        <v>0.7</v>
      </c>
      <c r="H176" s="39">
        <v>0.9</v>
      </c>
    </row>
    <row r="177" spans="2:8" x14ac:dyDescent="0.25">
      <c r="C177" s="3" t="s">
        <v>120</v>
      </c>
      <c r="D177" s="91">
        <f t="shared" si="7"/>
        <v>0.94499999999999995</v>
      </c>
      <c r="E177" s="91">
        <f t="shared" si="7"/>
        <v>0.7</v>
      </c>
      <c r="F177" s="91">
        <f t="shared" si="7"/>
        <v>0.7</v>
      </c>
      <c r="G177" s="91">
        <f t="shared" si="7"/>
        <v>0.7</v>
      </c>
      <c r="H177" s="39">
        <v>0.9</v>
      </c>
    </row>
    <row r="178" spans="2:8" x14ac:dyDescent="0.25">
      <c r="C178" s="3" t="s">
        <v>121</v>
      </c>
      <c r="D178" s="91">
        <f t="shared" si="7"/>
        <v>0.94499999999999995</v>
      </c>
      <c r="E178" s="91">
        <f t="shared" si="7"/>
        <v>0.7</v>
      </c>
      <c r="F178" s="91">
        <f t="shared" si="7"/>
        <v>0.7</v>
      </c>
      <c r="G178" s="91">
        <f t="shared" si="7"/>
        <v>0.7</v>
      </c>
      <c r="H178" s="39">
        <v>0.9</v>
      </c>
    </row>
    <row r="179" spans="2:8" x14ac:dyDescent="0.25">
      <c r="C179" s="3" t="s">
        <v>122</v>
      </c>
      <c r="D179" s="91">
        <f t="shared" si="7"/>
        <v>3.78</v>
      </c>
      <c r="E179" s="91">
        <f t="shared" si="7"/>
        <v>0.7</v>
      </c>
      <c r="F179" s="91">
        <f t="shared" si="7"/>
        <v>0.7</v>
      </c>
      <c r="G179" s="91">
        <f t="shared" si="7"/>
        <v>0.7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0.7</v>
      </c>
      <c r="E180" s="91">
        <f t="shared" si="7"/>
        <v>0.7</v>
      </c>
      <c r="F180" s="91">
        <f t="shared" si="7"/>
        <v>0.7</v>
      </c>
      <c r="G180" s="91">
        <f t="shared" si="7"/>
        <v>0.7</v>
      </c>
      <c r="H180" s="39">
        <v>0.9</v>
      </c>
    </row>
    <row r="181" spans="2:8" x14ac:dyDescent="0.25">
      <c r="C181" s="3" t="s">
        <v>120</v>
      </c>
      <c r="D181" s="91">
        <f t="shared" si="7"/>
        <v>0.94499999999999995</v>
      </c>
      <c r="E181" s="91">
        <f t="shared" si="7"/>
        <v>0.7</v>
      </c>
      <c r="F181" s="91">
        <f t="shared" si="7"/>
        <v>0.7</v>
      </c>
      <c r="G181" s="91">
        <f t="shared" si="7"/>
        <v>0.7</v>
      </c>
      <c r="H181" s="39">
        <v>0.9</v>
      </c>
    </row>
    <row r="182" spans="2:8" x14ac:dyDescent="0.25">
      <c r="C182" s="3" t="s">
        <v>121</v>
      </c>
      <c r="D182" s="91">
        <f t="shared" si="7"/>
        <v>0.94499999999999995</v>
      </c>
      <c r="E182" s="91">
        <f t="shared" si="7"/>
        <v>0.7</v>
      </c>
      <c r="F182" s="91">
        <f t="shared" si="7"/>
        <v>0.7</v>
      </c>
      <c r="G182" s="91">
        <f t="shared" si="7"/>
        <v>0.7</v>
      </c>
      <c r="H182" s="39">
        <v>0.9</v>
      </c>
    </row>
    <row r="183" spans="2:8" x14ac:dyDescent="0.25">
      <c r="C183" s="3" t="s">
        <v>122</v>
      </c>
      <c r="D183" s="91">
        <f t="shared" si="7"/>
        <v>3.78</v>
      </c>
      <c r="E183" s="91">
        <f t="shared" si="7"/>
        <v>0.7</v>
      </c>
      <c r="F183" s="91">
        <f t="shared" si="7"/>
        <v>0.7</v>
      </c>
      <c r="G183" s="91">
        <f t="shared" si="7"/>
        <v>0.7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0.7</v>
      </c>
      <c r="E184" s="91">
        <f t="shared" si="7"/>
        <v>0.7</v>
      </c>
      <c r="F184" s="91">
        <f t="shared" si="7"/>
        <v>0.7</v>
      </c>
      <c r="G184" s="91">
        <f t="shared" si="7"/>
        <v>0.7</v>
      </c>
      <c r="H184" s="39">
        <v>0.9</v>
      </c>
    </row>
    <row r="185" spans="2:8" x14ac:dyDescent="0.25">
      <c r="C185" s="3" t="s">
        <v>120</v>
      </c>
      <c r="D185" s="91">
        <f t="shared" si="7"/>
        <v>0.94499999999999995</v>
      </c>
      <c r="E185" s="91">
        <f t="shared" si="7"/>
        <v>0.7</v>
      </c>
      <c r="F185" s="91">
        <f t="shared" si="7"/>
        <v>0.7</v>
      </c>
      <c r="G185" s="91">
        <f t="shared" si="7"/>
        <v>0.7</v>
      </c>
      <c r="H185" s="39">
        <v>0.9</v>
      </c>
    </row>
    <row r="186" spans="2:8" x14ac:dyDescent="0.25">
      <c r="C186" s="3" t="s">
        <v>121</v>
      </c>
      <c r="D186" s="91">
        <f t="shared" si="7"/>
        <v>0.94499999999999995</v>
      </c>
      <c r="E186" s="91">
        <f t="shared" si="7"/>
        <v>0.7</v>
      </c>
      <c r="F186" s="91">
        <f t="shared" si="7"/>
        <v>0.7</v>
      </c>
      <c r="G186" s="91">
        <f t="shared" si="7"/>
        <v>0.7</v>
      </c>
      <c r="H186" s="39">
        <v>0.9</v>
      </c>
    </row>
    <row r="187" spans="2:8" x14ac:dyDescent="0.25">
      <c r="C187" s="3" t="s">
        <v>122</v>
      </c>
      <c r="D187" s="91">
        <f t="shared" si="7"/>
        <v>3.78</v>
      </c>
      <c r="E187" s="91">
        <f t="shared" si="7"/>
        <v>0.7</v>
      </c>
      <c r="F187" s="91">
        <f t="shared" si="7"/>
        <v>0.7</v>
      </c>
      <c r="G187" s="91">
        <f t="shared" si="7"/>
        <v>0.7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0.7</v>
      </c>
      <c r="E188" s="91">
        <f t="shared" si="7"/>
        <v>0.7</v>
      </c>
      <c r="F188" s="91">
        <f t="shared" si="7"/>
        <v>0.7</v>
      </c>
      <c r="G188" s="91">
        <f t="shared" si="7"/>
        <v>0.7</v>
      </c>
      <c r="H188" s="39">
        <v>0.9</v>
      </c>
    </row>
    <row r="189" spans="2:8" x14ac:dyDescent="0.25">
      <c r="C189" s="3" t="s">
        <v>120</v>
      </c>
      <c r="D189" s="91">
        <f t="shared" si="7"/>
        <v>0.7</v>
      </c>
      <c r="E189" s="91">
        <f t="shared" si="7"/>
        <v>0.7</v>
      </c>
      <c r="F189" s="91">
        <f t="shared" si="7"/>
        <v>0.7</v>
      </c>
      <c r="G189" s="91">
        <f t="shared" si="7"/>
        <v>0.7</v>
      </c>
      <c r="H189" s="39">
        <v>0.9</v>
      </c>
    </row>
    <row r="190" spans="2:8" x14ac:dyDescent="0.25">
      <c r="C190" s="3" t="s">
        <v>121</v>
      </c>
      <c r="D190" s="91">
        <f t="shared" si="7"/>
        <v>0.7</v>
      </c>
      <c r="E190" s="91">
        <f t="shared" si="7"/>
        <v>0.7</v>
      </c>
      <c r="F190" s="91">
        <f t="shared" si="7"/>
        <v>0.7</v>
      </c>
      <c r="G190" s="91">
        <f t="shared" si="7"/>
        <v>0.7</v>
      </c>
      <c r="H190" s="39">
        <v>0.9</v>
      </c>
    </row>
    <row r="191" spans="2:8" x14ac:dyDescent="0.25">
      <c r="C191" s="3" t="s">
        <v>122</v>
      </c>
      <c r="D191" s="91">
        <f t="shared" si="7"/>
        <v>0.7</v>
      </c>
      <c r="E191" s="91">
        <f t="shared" si="7"/>
        <v>0.7</v>
      </c>
      <c r="F191" s="91">
        <f t="shared" si="7"/>
        <v>0.7</v>
      </c>
      <c r="G191" s="91">
        <f t="shared" si="7"/>
        <v>0.7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0.7</v>
      </c>
      <c r="E192" s="91">
        <f t="shared" si="7"/>
        <v>0.7</v>
      </c>
      <c r="F192" s="91">
        <f t="shared" si="7"/>
        <v>0.7</v>
      </c>
      <c r="G192" s="91">
        <f t="shared" si="7"/>
        <v>0.7</v>
      </c>
      <c r="H192" s="39">
        <v>0.9</v>
      </c>
    </row>
    <row r="193" spans="2:8" x14ac:dyDescent="0.25">
      <c r="C193" s="3" t="s">
        <v>120</v>
      </c>
      <c r="D193" s="91">
        <f t="shared" si="7"/>
        <v>0.7</v>
      </c>
      <c r="E193" s="91">
        <f t="shared" si="7"/>
        <v>1.5959999999999999</v>
      </c>
      <c r="F193" s="91">
        <f t="shared" si="7"/>
        <v>0.7</v>
      </c>
      <c r="G193" s="91">
        <f t="shared" si="7"/>
        <v>0.7</v>
      </c>
      <c r="H193" s="39">
        <v>0.9</v>
      </c>
    </row>
    <row r="194" spans="2:8" x14ac:dyDescent="0.25">
      <c r="C194" s="3" t="s">
        <v>121</v>
      </c>
      <c r="D194" s="91">
        <f t="shared" si="7"/>
        <v>0.7</v>
      </c>
      <c r="E194" s="91">
        <f t="shared" si="7"/>
        <v>3.234</v>
      </c>
      <c r="F194" s="91">
        <f t="shared" si="7"/>
        <v>0.7</v>
      </c>
      <c r="G194" s="91">
        <f t="shared" si="7"/>
        <v>0.7</v>
      </c>
      <c r="H194" s="39">
        <v>0.9</v>
      </c>
    </row>
    <row r="195" spans="2:8" x14ac:dyDescent="0.25">
      <c r="C195" s="3" t="s">
        <v>122</v>
      </c>
      <c r="D195" s="91">
        <f t="shared" si="7"/>
        <v>0.7</v>
      </c>
      <c r="E195" s="91">
        <f t="shared" si="7"/>
        <v>7.3709999999999987</v>
      </c>
      <c r="F195" s="91">
        <f t="shared" si="7"/>
        <v>1.0289999999999999</v>
      </c>
      <c r="G195" s="91">
        <f t="shared" si="7"/>
        <v>1.7989999999999997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D86*0.7</f>
        <v>0.7</v>
      </c>
      <c r="E196" s="91">
        <f t="shared" si="8"/>
        <v>0.7</v>
      </c>
      <c r="F196" s="91">
        <f t="shared" si="8"/>
        <v>0.7</v>
      </c>
      <c r="G196" s="91">
        <f t="shared" si="8"/>
        <v>0.7</v>
      </c>
      <c r="H196" s="39">
        <v>0.9</v>
      </c>
    </row>
    <row r="197" spans="2:8" x14ac:dyDescent="0.25">
      <c r="C197" s="3" t="s">
        <v>120</v>
      </c>
      <c r="D197" s="91">
        <f t="shared" si="8"/>
        <v>0.7</v>
      </c>
      <c r="E197" s="91">
        <f t="shared" si="8"/>
        <v>1.1619999999999999</v>
      </c>
      <c r="F197" s="91">
        <f t="shared" si="8"/>
        <v>0.7</v>
      </c>
      <c r="G197" s="91">
        <f t="shared" si="8"/>
        <v>0.7</v>
      </c>
      <c r="H197" s="39">
        <v>0.9</v>
      </c>
    </row>
    <row r="198" spans="2:8" x14ac:dyDescent="0.25">
      <c r="C198" s="3" t="s">
        <v>121</v>
      </c>
      <c r="D198" s="91">
        <f t="shared" si="8"/>
        <v>0.7</v>
      </c>
      <c r="E198" s="91">
        <f t="shared" si="8"/>
        <v>1.75</v>
      </c>
      <c r="F198" s="91">
        <f t="shared" si="8"/>
        <v>0.7</v>
      </c>
      <c r="G198" s="91">
        <f t="shared" si="8"/>
        <v>0.7</v>
      </c>
      <c r="H198" s="39">
        <v>0.9</v>
      </c>
    </row>
    <row r="199" spans="2:8" x14ac:dyDescent="0.25">
      <c r="C199" s="3" t="s">
        <v>122</v>
      </c>
      <c r="D199" s="91">
        <f t="shared" si="8"/>
        <v>0.7</v>
      </c>
      <c r="E199" s="91">
        <f t="shared" si="8"/>
        <v>10.478999999999999</v>
      </c>
      <c r="F199" s="91">
        <f t="shared" si="8"/>
        <v>1.3439999999999999</v>
      </c>
      <c r="G199" s="91">
        <f t="shared" si="8"/>
        <v>1.3439999999999999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0.7</v>
      </c>
      <c r="E200" s="91">
        <f t="shared" si="8"/>
        <v>0.7</v>
      </c>
      <c r="F200" s="91">
        <f t="shared" si="8"/>
        <v>0.7</v>
      </c>
      <c r="G200" s="91">
        <f t="shared" si="8"/>
        <v>0.7</v>
      </c>
      <c r="H200" s="39">
        <v>0.9</v>
      </c>
    </row>
    <row r="201" spans="2:8" x14ac:dyDescent="0.25">
      <c r="C201" s="3" t="s">
        <v>120</v>
      </c>
      <c r="D201" s="91">
        <f t="shared" si="8"/>
        <v>0.7</v>
      </c>
      <c r="E201" s="91">
        <f t="shared" si="8"/>
        <v>1.036</v>
      </c>
      <c r="F201" s="91">
        <f t="shared" si="8"/>
        <v>0.7</v>
      </c>
      <c r="G201" s="91">
        <f t="shared" si="8"/>
        <v>0.7</v>
      </c>
      <c r="H201" s="39">
        <v>0.9</v>
      </c>
    </row>
    <row r="202" spans="2:8" x14ac:dyDescent="0.25">
      <c r="C202" s="3" t="s">
        <v>121</v>
      </c>
      <c r="D202" s="91">
        <f t="shared" si="8"/>
        <v>0.7</v>
      </c>
      <c r="E202" s="91">
        <f t="shared" si="8"/>
        <v>1.9879999999999998</v>
      </c>
      <c r="F202" s="91">
        <f t="shared" si="8"/>
        <v>0.7</v>
      </c>
      <c r="G202" s="91">
        <f t="shared" si="8"/>
        <v>0.7</v>
      </c>
      <c r="H202" s="39">
        <v>0.9</v>
      </c>
    </row>
    <row r="203" spans="2:8" x14ac:dyDescent="0.25">
      <c r="C203" s="3" t="s">
        <v>122</v>
      </c>
      <c r="D203" s="91">
        <f t="shared" si="8"/>
        <v>0.7</v>
      </c>
      <c r="E203" s="91">
        <f t="shared" si="8"/>
        <v>10.08</v>
      </c>
      <c r="F203" s="91">
        <f t="shared" si="8"/>
        <v>2.5829999999999997</v>
      </c>
      <c r="G203" s="91">
        <f t="shared" si="8"/>
        <v>2.5829999999999997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0.7</v>
      </c>
      <c r="E204" s="91">
        <f t="shared" si="8"/>
        <v>0.7</v>
      </c>
      <c r="F204" s="91">
        <f t="shared" si="8"/>
        <v>0.7</v>
      </c>
      <c r="G204" s="91">
        <f t="shared" si="8"/>
        <v>0.7</v>
      </c>
      <c r="H204" s="39">
        <v>0.9</v>
      </c>
    </row>
    <row r="205" spans="2:8" x14ac:dyDescent="0.25">
      <c r="C205" s="3" t="s">
        <v>120</v>
      </c>
      <c r="D205" s="91">
        <f t="shared" si="8"/>
        <v>0.7</v>
      </c>
      <c r="E205" s="91">
        <f t="shared" si="8"/>
        <v>1.036</v>
      </c>
      <c r="F205" s="91">
        <f t="shared" si="8"/>
        <v>0.7</v>
      </c>
      <c r="G205" s="91">
        <f t="shared" si="8"/>
        <v>0.7</v>
      </c>
      <c r="H205" s="39">
        <v>0.9</v>
      </c>
    </row>
    <row r="206" spans="2:8" x14ac:dyDescent="0.25">
      <c r="C206" s="3" t="s">
        <v>121</v>
      </c>
      <c r="D206" s="91">
        <f t="shared" si="8"/>
        <v>0.7</v>
      </c>
      <c r="E206" s="91">
        <f t="shared" si="8"/>
        <v>1.9879999999999998</v>
      </c>
      <c r="F206" s="91">
        <f t="shared" si="8"/>
        <v>0.7</v>
      </c>
      <c r="G206" s="91">
        <f t="shared" si="8"/>
        <v>0.7</v>
      </c>
      <c r="H206" s="39">
        <v>0.9</v>
      </c>
    </row>
    <row r="207" spans="2:8" x14ac:dyDescent="0.25">
      <c r="C207" s="3" t="s">
        <v>122</v>
      </c>
      <c r="D207" s="91">
        <f t="shared" si="8"/>
        <v>0.7</v>
      </c>
      <c r="E207" s="91">
        <f t="shared" si="8"/>
        <v>10.08</v>
      </c>
      <c r="F207" s="91">
        <f t="shared" si="8"/>
        <v>2.5829999999999997</v>
      </c>
      <c r="G207" s="91">
        <f t="shared" si="8"/>
        <v>2.5829999999999997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0.7</v>
      </c>
      <c r="E208" s="91">
        <f t="shared" si="8"/>
        <v>0.7</v>
      </c>
      <c r="F208" s="91">
        <f t="shared" si="8"/>
        <v>0.7</v>
      </c>
      <c r="G208" s="91">
        <f t="shared" si="8"/>
        <v>0.7</v>
      </c>
      <c r="H208" s="39">
        <v>0.9</v>
      </c>
    </row>
    <row r="209" spans="1:9" x14ac:dyDescent="0.25">
      <c r="C209" s="3" t="s">
        <v>120</v>
      </c>
      <c r="D209" s="91">
        <f t="shared" si="8"/>
        <v>0.7</v>
      </c>
      <c r="E209" s="91">
        <f t="shared" si="8"/>
        <v>1.036</v>
      </c>
      <c r="F209" s="91">
        <f t="shared" si="8"/>
        <v>0.7</v>
      </c>
      <c r="G209" s="91">
        <f t="shared" si="8"/>
        <v>0.7</v>
      </c>
      <c r="H209" s="39">
        <v>0.9</v>
      </c>
    </row>
    <row r="210" spans="1:9" x14ac:dyDescent="0.25">
      <c r="C210" s="3" t="s">
        <v>121</v>
      </c>
      <c r="D210" s="91">
        <f t="shared" si="8"/>
        <v>0.7</v>
      </c>
      <c r="E210" s="91">
        <f t="shared" si="8"/>
        <v>1.9879999999999998</v>
      </c>
      <c r="F210" s="91">
        <f t="shared" si="8"/>
        <v>0.7</v>
      </c>
      <c r="G210" s="91">
        <f t="shared" si="8"/>
        <v>0.7</v>
      </c>
      <c r="H210" s="39">
        <v>0.9</v>
      </c>
    </row>
    <row r="211" spans="1:9" x14ac:dyDescent="0.25">
      <c r="C211" s="3" t="s">
        <v>122</v>
      </c>
      <c r="D211" s="91">
        <f t="shared" si="8"/>
        <v>0.7</v>
      </c>
      <c r="E211" s="91">
        <f t="shared" si="8"/>
        <v>10.08</v>
      </c>
      <c r="F211" s="91">
        <f t="shared" si="8"/>
        <v>2.5829999999999997</v>
      </c>
      <c r="G211" s="91">
        <f t="shared" si="8"/>
        <v>2.5829999999999997</v>
      </c>
      <c r="H211" s="39">
        <v>0.9</v>
      </c>
    </row>
    <row r="213" spans="1:9" x14ac:dyDescent="0.25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.4" customHeight="1" x14ac:dyDescent="0.25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x14ac:dyDescent="0.25">
      <c r="A215" s="4"/>
      <c r="C215" s="3" t="s">
        <v>119</v>
      </c>
      <c r="D215" s="91">
        <f t="shared" ref="D215:G218" si="9">D105*0.7</f>
        <v>0.7</v>
      </c>
      <c r="E215" s="91">
        <f t="shared" si="9"/>
        <v>0.7</v>
      </c>
      <c r="F215" s="91">
        <f t="shared" si="9"/>
        <v>0.7</v>
      </c>
      <c r="G215" s="91">
        <f t="shared" si="9"/>
        <v>0.7</v>
      </c>
      <c r="H215" s="39">
        <v>0.9</v>
      </c>
    </row>
    <row r="216" spans="1:9" x14ac:dyDescent="0.25">
      <c r="C216" s="3" t="s">
        <v>120</v>
      </c>
      <c r="D216" s="91">
        <f t="shared" si="9"/>
        <v>0.8819999999999999</v>
      </c>
      <c r="E216" s="91">
        <f t="shared" si="9"/>
        <v>0.8819999999999999</v>
      </c>
      <c r="F216" s="91">
        <f t="shared" si="9"/>
        <v>0.7</v>
      </c>
      <c r="G216" s="91">
        <f t="shared" si="9"/>
        <v>0.7</v>
      </c>
      <c r="H216" s="39">
        <v>0.9</v>
      </c>
    </row>
    <row r="217" spans="1:9" x14ac:dyDescent="0.25">
      <c r="C217" s="3" t="s">
        <v>121</v>
      </c>
      <c r="D217" s="91">
        <f t="shared" si="9"/>
        <v>1.1759999999999999</v>
      </c>
      <c r="E217" s="91">
        <f t="shared" si="9"/>
        <v>1.1759999999999999</v>
      </c>
      <c r="F217" s="91">
        <f t="shared" si="9"/>
        <v>0.7</v>
      </c>
      <c r="G217" s="91">
        <f t="shared" si="9"/>
        <v>0.7</v>
      </c>
      <c r="H217" s="39">
        <v>0.9</v>
      </c>
    </row>
    <row r="218" spans="1:9" x14ac:dyDescent="0.25">
      <c r="C218" s="3" t="s">
        <v>122</v>
      </c>
      <c r="D218" s="91">
        <f t="shared" si="9"/>
        <v>1.8549999999999998</v>
      </c>
      <c r="E218" s="91">
        <f t="shared" si="9"/>
        <v>1.8549999999999998</v>
      </c>
      <c r="F218" s="91">
        <f t="shared" si="9"/>
        <v>1.4489999999999998</v>
      </c>
      <c r="G218" s="91">
        <f t="shared" si="9"/>
        <v>1.4489999999999998</v>
      </c>
      <c r="H218" s="39">
        <v>0.9</v>
      </c>
    </row>
    <row r="220" spans="1:9" s="93" customFormat="1" x14ac:dyDescent="0.25">
      <c r="A220" s="92" t="s">
        <v>239</v>
      </c>
      <c r="H220" s="92"/>
    </row>
    <row r="221" spans="1:9" x14ac:dyDescent="0.25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x14ac:dyDescent="0.25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x14ac:dyDescent="0.25">
      <c r="A223" s="4"/>
      <c r="B223" s="8" t="s">
        <v>81</v>
      </c>
      <c r="C223" s="3" t="s">
        <v>267</v>
      </c>
      <c r="D223" s="91">
        <f t="shared" ref="D223:H232" si="10">D3*1.2</f>
        <v>1.2</v>
      </c>
      <c r="E223" s="91">
        <f t="shared" si="10"/>
        <v>1.2</v>
      </c>
      <c r="F223" s="91">
        <f t="shared" si="10"/>
        <v>1.2</v>
      </c>
      <c r="G223" s="91">
        <f t="shared" si="10"/>
        <v>1.2</v>
      </c>
      <c r="H223" s="91">
        <f t="shared" si="10"/>
        <v>1.2</v>
      </c>
      <c r="I223" s="39"/>
    </row>
    <row r="224" spans="1:9" x14ac:dyDescent="0.25">
      <c r="C224" s="3" t="s">
        <v>268</v>
      </c>
      <c r="D224" s="91">
        <f t="shared" si="10"/>
        <v>1.2</v>
      </c>
      <c r="E224" s="91">
        <f t="shared" si="10"/>
        <v>2.004</v>
      </c>
      <c r="F224" s="91">
        <f t="shared" si="10"/>
        <v>2.004</v>
      </c>
      <c r="G224" s="91">
        <f t="shared" si="10"/>
        <v>2.004</v>
      </c>
      <c r="H224" s="91">
        <f t="shared" si="10"/>
        <v>2.004</v>
      </c>
      <c r="I224" s="39"/>
    </row>
    <row r="225" spans="2:9" x14ac:dyDescent="0.25">
      <c r="C225" s="3" t="s">
        <v>269</v>
      </c>
      <c r="D225" s="91">
        <f t="shared" si="10"/>
        <v>1.2</v>
      </c>
      <c r="E225" s="91">
        <f t="shared" si="10"/>
        <v>2.8559999999999999</v>
      </c>
      <c r="F225" s="91">
        <f t="shared" si="10"/>
        <v>2.8559999999999999</v>
      </c>
      <c r="G225" s="91">
        <f t="shared" si="10"/>
        <v>2.8559999999999999</v>
      </c>
      <c r="H225" s="91">
        <f t="shared" si="10"/>
        <v>2.8559999999999999</v>
      </c>
      <c r="I225" s="39"/>
    </row>
    <row r="226" spans="2:9" x14ac:dyDescent="0.25">
      <c r="C226" s="3" t="s">
        <v>270</v>
      </c>
      <c r="D226" s="91">
        <f t="shared" si="10"/>
        <v>1.2</v>
      </c>
      <c r="E226" s="91">
        <f t="shared" si="10"/>
        <v>7.5960000000000001</v>
      </c>
      <c r="F226" s="91">
        <f t="shared" si="10"/>
        <v>7.5960000000000001</v>
      </c>
      <c r="G226" s="91">
        <f t="shared" si="10"/>
        <v>7.5960000000000001</v>
      </c>
      <c r="H226" s="91">
        <f t="shared" si="10"/>
        <v>7.5960000000000001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1.2</v>
      </c>
      <c r="E227" s="91">
        <f t="shared" si="10"/>
        <v>1.2</v>
      </c>
      <c r="F227" s="91">
        <f t="shared" si="10"/>
        <v>1.2</v>
      </c>
      <c r="G227" s="91">
        <f t="shared" si="10"/>
        <v>1.2</v>
      </c>
      <c r="H227" s="91">
        <f t="shared" si="10"/>
        <v>1.2</v>
      </c>
      <c r="I227" s="39"/>
    </row>
    <row r="228" spans="2:9" x14ac:dyDescent="0.25">
      <c r="C228" s="3" t="s">
        <v>268</v>
      </c>
      <c r="D228" s="91">
        <f t="shared" si="10"/>
        <v>1.2</v>
      </c>
      <c r="E228" s="91">
        <f t="shared" si="10"/>
        <v>1.8599999999999999</v>
      </c>
      <c r="F228" s="91">
        <f t="shared" si="10"/>
        <v>1.8599999999999999</v>
      </c>
      <c r="G228" s="91">
        <f t="shared" si="10"/>
        <v>1.8599999999999999</v>
      </c>
      <c r="H228" s="91">
        <f t="shared" si="10"/>
        <v>1.8599999999999999</v>
      </c>
      <c r="I228" s="39"/>
    </row>
    <row r="229" spans="2:9" x14ac:dyDescent="0.25">
      <c r="C229" s="3" t="s">
        <v>269</v>
      </c>
      <c r="D229" s="91">
        <f t="shared" si="10"/>
        <v>1.2</v>
      </c>
      <c r="E229" s="91">
        <f t="shared" si="10"/>
        <v>2.6160000000000001</v>
      </c>
      <c r="F229" s="91">
        <f t="shared" si="10"/>
        <v>2.6160000000000001</v>
      </c>
      <c r="G229" s="91">
        <f t="shared" si="10"/>
        <v>2.6160000000000001</v>
      </c>
      <c r="H229" s="91">
        <f t="shared" si="10"/>
        <v>2.6160000000000001</v>
      </c>
      <c r="I229" s="39"/>
    </row>
    <row r="230" spans="2:9" x14ac:dyDescent="0.25">
      <c r="C230" s="3" t="s">
        <v>270</v>
      </c>
      <c r="D230" s="91">
        <f t="shared" si="10"/>
        <v>1.2</v>
      </c>
      <c r="E230" s="91">
        <f t="shared" si="10"/>
        <v>7.6679999999999993</v>
      </c>
      <c r="F230" s="91">
        <f t="shared" si="10"/>
        <v>7.6679999999999993</v>
      </c>
      <c r="G230" s="91">
        <f t="shared" si="10"/>
        <v>7.6679999999999993</v>
      </c>
      <c r="H230" s="91">
        <f t="shared" si="10"/>
        <v>7.6679999999999993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1.2</v>
      </c>
      <c r="E231" s="91">
        <f t="shared" si="10"/>
        <v>1.2</v>
      </c>
      <c r="F231" s="91">
        <f t="shared" si="10"/>
        <v>1.2</v>
      </c>
      <c r="G231" s="91">
        <f t="shared" si="10"/>
        <v>1.2</v>
      </c>
      <c r="H231" s="91">
        <f t="shared" si="10"/>
        <v>1.2</v>
      </c>
      <c r="I231" s="39"/>
    </row>
    <row r="232" spans="2:9" x14ac:dyDescent="0.25">
      <c r="C232" s="3" t="s">
        <v>268</v>
      </c>
      <c r="D232" s="91">
        <f t="shared" si="10"/>
        <v>1.2</v>
      </c>
      <c r="E232" s="91">
        <f t="shared" si="10"/>
        <v>1.2</v>
      </c>
      <c r="F232" s="91">
        <f t="shared" si="10"/>
        <v>1.2</v>
      </c>
      <c r="G232" s="91">
        <f t="shared" si="10"/>
        <v>1.2</v>
      </c>
      <c r="H232" s="91">
        <f t="shared" si="10"/>
        <v>1.2</v>
      </c>
      <c r="I232" s="39"/>
    </row>
    <row r="233" spans="2:9" x14ac:dyDescent="0.25">
      <c r="C233" s="3" t="s">
        <v>269</v>
      </c>
      <c r="D233" s="91">
        <f t="shared" ref="D233:H242" si="11">D13*1.2</f>
        <v>1.2</v>
      </c>
      <c r="E233" s="91">
        <f t="shared" si="11"/>
        <v>3.3479999999999999</v>
      </c>
      <c r="F233" s="91">
        <f t="shared" si="11"/>
        <v>3.3479999999999999</v>
      </c>
      <c r="G233" s="91">
        <f t="shared" si="11"/>
        <v>3.3479999999999999</v>
      </c>
      <c r="H233" s="91">
        <f t="shared" si="11"/>
        <v>3.3479999999999999</v>
      </c>
      <c r="I233" s="39"/>
    </row>
    <row r="234" spans="2:9" x14ac:dyDescent="0.25">
      <c r="C234" s="3" t="s">
        <v>270</v>
      </c>
      <c r="D234" s="91">
        <f t="shared" si="11"/>
        <v>1.2</v>
      </c>
      <c r="E234" s="91">
        <f t="shared" si="11"/>
        <v>7.2119999999999997</v>
      </c>
      <c r="F234" s="91">
        <f t="shared" si="11"/>
        <v>7.2119999999999997</v>
      </c>
      <c r="G234" s="91">
        <f t="shared" si="11"/>
        <v>7.2119999999999997</v>
      </c>
      <c r="H234" s="91">
        <f t="shared" si="11"/>
        <v>7.2119999999999997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1.2</v>
      </c>
      <c r="E235" s="91">
        <f t="shared" si="11"/>
        <v>1.2</v>
      </c>
      <c r="F235" s="91">
        <f t="shared" si="11"/>
        <v>1.2</v>
      </c>
      <c r="G235" s="91">
        <f t="shared" si="11"/>
        <v>1.2</v>
      </c>
      <c r="H235" s="91">
        <f t="shared" si="11"/>
        <v>1.2</v>
      </c>
      <c r="I235" s="39"/>
    </row>
    <row r="236" spans="2:9" x14ac:dyDescent="0.25">
      <c r="C236" s="3" t="s">
        <v>268</v>
      </c>
      <c r="D236" s="91">
        <f t="shared" si="11"/>
        <v>1.2</v>
      </c>
      <c r="E236" s="91">
        <f t="shared" si="11"/>
        <v>1.2</v>
      </c>
      <c r="F236" s="91">
        <f t="shared" si="11"/>
        <v>1.2</v>
      </c>
      <c r="G236" s="91">
        <f t="shared" si="11"/>
        <v>1.2</v>
      </c>
      <c r="H236" s="91">
        <f t="shared" si="11"/>
        <v>1.2</v>
      </c>
      <c r="I236" s="39"/>
    </row>
    <row r="237" spans="2:9" x14ac:dyDescent="0.25">
      <c r="C237" s="3" t="s">
        <v>269</v>
      </c>
      <c r="D237" s="91">
        <f t="shared" si="11"/>
        <v>1.2</v>
      </c>
      <c r="E237" s="91">
        <f t="shared" si="11"/>
        <v>1.2</v>
      </c>
      <c r="F237" s="91">
        <f t="shared" si="11"/>
        <v>1.2</v>
      </c>
      <c r="G237" s="91">
        <f t="shared" si="11"/>
        <v>1.2</v>
      </c>
      <c r="H237" s="91">
        <f t="shared" si="11"/>
        <v>1.2</v>
      </c>
      <c r="I237" s="39"/>
    </row>
    <row r="238" spans="2:9" x14ac:dyDescent="0.25">
      <c r="C238" s="3" t="s">
        <v>270</v>
      </c>
      <c r="D238" s="91">
        <f t="shared" si="11"/>
        <v>1.2</v>
      </c>
      <c r="E238" s="91">
        <f t="shared" si="11"/>
        <v>1.2</v>
      </c>
      <c r="F238" s="91">
        <f t="shared" si="11"/>
        <v>1.2</v>
      </c>
      <c r="G238" s="91">
        <f t="shared" si="11"/>
        <v>1.2</v>
      </c>
      <c r="H238" s="91">
        <f t="shared" si="11"/>
        <v>1.2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1.2</v>
      </c>
      <c r="E239" s="91">
        <f t="shared" si="11"/>
        <v>1.2</v>
      </c>
      <c r="F239" s="91">
        <f t="shared" si="11"/>
        <v>1.2</v>
      </c>
      <c r="G239" s="91">
        <f t="shared" si="11"/>
        <v>1.2</v>
      </c>
      <c r="H239" s="91">
        <f t="shared" si="11"/>
        <v>1.2</v>
      </c>
      <c r="I239" s="39"/>
    </row>
    <row r="240" spans="2:9" x14ac:dyDescent="0.25">
      <c r="C240" s="3" t="s">
        <v>268</v>
      </c>
      <c r="D240" s="91">
        <f t="shared" si="11"/>
        <v>1.2</v>
      </c>
      <c r="E240" s="91">
        <f t="shared" si="11"/>
        <v>1.2</v>
      </c>
      <c r="F240" s="91">
        <f t="shared" si="11"/>
        <v>1.2</v>
      </c>
      <c r="G240" s="91">
        <f t="shared" si="11"/>
        <v>1.2</v>
      </c>
      <c r="H240" s="91">
        <f t="shared" si="11"/>
        <v>1.2</v>
      </c>
      <c r="I240" s="39"/>
    </row>
    <row r="241" spans="1:9" x14ac:dyDescent="0.25">
      <c r="C241" s="3" t="s">
        <v>269</v>
      </c>
      <c r="D241" s="91">
        <f t="shared" si="11"/>
        <v>1.2</v>
      </c>
      <c r="E241" s="91">
        <f t="shared" si="11"/>
        <v>2.2320000000000002</v>
      </c>
      <c r="F241" s="91">
        <f t="shared" si="11"/>
        <v>2.2320000000000002</v>
      </c>
      <c r="G241" s="91">
        <f t="shared" si="11"/>
        <v>2.2320000000000002</v>
      </c>
      <c r="H241" s="91">
        <f t="shared" si="11"/>
        <v>2.2320000000000002</v>
      </c>
      <c r="I241" s="39"/>
    </row>
    <row r="242" spans="1:9" x14ac:dyDescent="0.25">
      <c r="C242" s="3" t="s">
        <v>270</v>
      </c>
      <c r="D242" s="91">
        <f t="shared" si="11"/>
        <v>1.2</v>
      </c>
      <c r="E242" s="91">
        <f t="shared" si="11"/>
        <v>3.6119999999999997</v>
      </c>
      <c r="F242" s="91">
        <f t="shared" si="11"/>
        <v>3.6119999999999997</v>
      </c>
      <c r="G242" s="91">
        <f t="shared" si="11"/>
        <v>3.6119999999999997</v>
      </c>
      <c r="H242" s="91">
        <f t="shared" si="11"/>
        <v>3.6119999999999997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D23*1.2</f>
        <v>1.2</v>
      </c>
      <c r="E243" s="91">
        <f t="shared" si="12"/>
        <v>1.2</v>
      </c>
      <c r="F243" s="91">
        <f t="shared" si="12"/>
        <v>1.2</v>
      </c>
      <c r="G243" s="91">
        <f t="shared" si="12"/>
        <v>1.2</v>
      </c>
      <c r="H243" s="91">
        <f t="shared" si="12"/>
        <v>1.2</v>
      </c>
      <c r="I243" s="39"/>
    </row>
    <row r="244" spans="1:9" x14ac:dyDescent="0.25">
      <c r="C244" s="3" t="s">
        <v>268</v>
      </c>
      <c r="D244" s="91">
        <f t="shared" si="12"/>
        <v>1.2</v>
      </c>
      <c r="E244" s="91">
        <f t="shared" si="12"/>
        <v>1.2</v>
      </c>
      <c r="F244" s="91">
        <f t="shared" si="12"/>
        <v>1.2</v>
      </c>
      <c r="G244" s="91">
        <f t="shared" si="12"/>
        <v>1.2</v>
      </c>
      <c r="H244" s="91">
        <f t="shared" si="12"/>
        <v>1.2</v>
      </c>
      <c r="I244" s="39"/>
    </row>
    <row r="245" spans="1:9" x14ac:dyDescent="0.25">
      <c r="C245" s="3" t="s">
        <v>269</v>
      </c>
      <c r="D245" s="91">
        <f t="shared" si="12"/>
        <v>1.2</v>
      </c>
      <c r="E245" s="91">
        <f t="shared" si="12"/>
        <v>2.2320000000000002</v>
      </c>
      <c r="F245" s="91">
        <f t="shared" si="12"/>
        <v>2.2320000000000002</v>
      </c>
      <c r="G245" s="91">
        <f t="shared" si="12"/>
        <v>2.2320000000000002</v>
      </c>
      <c r="H245" s="91">
        <f t="shared" si="12"/>
        <v>2.2320000000000002</v>
      </c>
      <c r="I245" s="39"/>
    </row>
    <row r="246" spans="1:9" x14ac:dyDescent="0.25">
      <c r="C246" s="3" t="s">
        <v>270</v>
      </c>
      <c r="D246" s="91">
        <f t="shared" si="12"/>
        <v>1.2</v>
      </c>
      <c r="E246" s="91">
        <f t="shared" si="12"/>
        <v>3.6119999999999997</v>
      </c>
      <c r="F246" s="91">
        <f t="shared" si="12"/>
        <v>3.6119999999999997</v>
      </c>
      <c r="G246" s="91">
        <f t="shared" si="12"/>
        <v>3.6119999999999997</v>
      </c>
      <c r="H246" s="91">
        <f t="shared" si="12"/>
        <v>3.6119999999999997</v>
      </c>
      <c r="I246" s="39"/>
    </row>
    <row r="248" spans="1:9" x14ac:dyDescent="0.25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x14ac:dyDescent="0.25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x14ac:dyDescent="0.25">
      <c r="A250" s="4"/>
      <c r="B250" s="8" t="s">
        <v>81</v>
      </c>
      <c r="C250" s="3" t="s">
        <v>267</v>
      </c>
      <c r="D250" s="91">
        <f t="shared" ref="D250:H259" si="13">D30*1.2</f>
        <v>1.2</v>
      </c>
      <c r="E250" s="91">
        <f t="shared" si="13"/>
        <v>1.2</v>
      </c>
      <c r="F250" s="91">
        <f t="shared" si="13"/>
        <v>1.2</v>
      </c>
      <c r="G250" s="91">
        <f t="shared" si="13"/>
        <v>1.2</v>
      </c>
      <c r="H250" s="91">
        <f t="shared" si="13"/>
        <v>1.2</v>
      </c>
      <c r="I250" s="80"/>
    </row>
    <row r="251" spans="1:9" x14ac:dyDescent="0.25">
      <c r="C251" s="3" t="s">
        <v>268</v>
      </c>
      <c r="D251" s="91">
        <f t="shared" si="13"/>
        <v>1.2</v>
      </c>
      <c r="E251" s="91">
        <f t="shared" si="13"/>
        <v>1.92</v>
      </c>
      <c r="F251" s="91">
        <f t="shared" si="13"/>
        <v>1.92</v>
      </c>
      <c r="G251" s="91">
        <f t="shared" si="13"/>
        <v>1.92</v>
      </c>
      <c r="H251" s="91">
        <f t="shared" si="13"/>
        <v>1.92</v>
      </c>
      <c r="I251" s="39"/>
    </row>
    <row r="252" spans="1:9" x14ac:dyDescent="0.25">
      <c r="C252" s="3" t="s">
        <v>204</v>
      </c>
      <c r="D252" s="91">
        <f t="shared" si="13"/>
        <v>1.2</v>
      </c>
      <c r="E252" s="91">
        <f t="shared" si="13"/>
        <v>4.0919999999999996</v>
      </c>
      <c r="F252" s="91">
        <f t="shared" si="13"/>
        <v>4.0919999999999996</v>
      </c>
      <c r="G252" s="91">
        <f t="shared" si="13"/>
        <v>4.0919999999999996</v>
      </c>
      <c r="H252" s="91">
        <f t="shared" si="13"/>
        <v>4.0919999999999996</v>
      </c>
      <c r="I252" s="39"/>
    </row>
    <row r="253" spans="1:9" x14ac:dyDescent="0.25">
      <c r="C253" s="3" t="s">
        <v>205</v>
      </c>
      <c r="D253" s="91">
        <f t="shared" si="13"/>
        <v>1.2</v>
      </c>
      <c r="E253" s="91">
        <f t="shared" si="13"/>
        <v>14.795999999999999</v>
      </c>
      <c r="F253" s="91">
        <f t="shared" si="13"/>
        <v>14.795999999999999</v>
      </c>
      <c r="G253" s="91">
        <f t="shared" si="13"/>
        <v>14.795999999999999</v>
      </c>
      <c r="H253" s="91">
        <f t="shared" si="13"/>
        <v>14.795999999999999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1.2</v>
      </c>
      <c r="E254" s="91">
        <f t="shared" si="13"/>
        <v>1.2</v>
      </c>
      <c r="F254" s="91">
        <f t="shared" si="13"/>
        <v>1.2</v>
      </c>
      <c r="G254" s="91">
        <f t="shared" si="13"/>
        <v>1.2</v>
      </c>
      <c r="H254" s="91">
        <f t="shared" si="13"/>
        <v>1.2</v>
      </c>
      <c r="I254" s="39"/>
    </row>
    <row r="255" spans="1:9" x14ac:dyDescent="0.25">
      <c r="C255" s="3" t="s">
        <v>268</v>
      </c>
      <c r="D255" s="91">
        <f t="shared" si="13"/>
        <v>1.2</v>
      </c>
      <c r="E255" s="91">
        <f t="shared" si="13"/>
        <v>2.3039999999999998</v>
      </c>
      <c r="F255" s="91">
        <f t="shared" si="13"/>
        <v>2.3039999999999998</v>
      </c>
      <c r="G255" s="91">
        <f t="shared" si="13"/>
        <v>2.3039999999999998</v>
      </c>
      <c r="H255" s="91">
        <f t="shared" si="13"/>
        <v>2.3039999999999998</v>
      </c>
      <c r="I255" s="39"/>
    </row>
    <row r="256" spans="1:9" x14ac:dyDescent="0.25">
      <c r="C256" s="3" t="s">
        <v>204</v>
      </c>
      <c r="D256" s="91">
        <f t="shared" si="13"/>
        <v>1.2</v>
      </c>
      <c r="E256" s="91">
        <f t="shared" si="13"/>
        <v>5.5919999999999996</v>
      </c>
      <c r="F256" s="91">
        <f t="shared" si="13"/>
        <v>5.5919999999999996</v>
      </c>
      <c r="G256" s="91">
        <f t="shared" si="13"/>
        <v>5.5919999999999996</v>
      </c>
      <c r="H256" s="91">
        <f t="shared" si="13"/>
        <v>5.5919999999999996</v>
      </c>
      <c r="I256" s="39"/>
    </row>
    <row r="257" spans="2:9" x14ac:dyDescent="0.25">
      <c r="C257" s="3" t="s">
        <v>205</v>
      </c>
      <c r="D257" s="91">
        <f t="shared" si="13"/>
        <v>1.2</v>
      </c>
      <c r="E257" s="91">
        <f t="shared" si="13"/>
        <v>11.616</v>
      </c>
      <c r="F257" s="91">
        <f t="shared" si="13"/>
        <v>11.616</v>
      </c>
      <c r="G257" s="91">
        <f t="shared" si="13"/>
        <v>11.616</v>
      </c>
      <c r="H257" s="91">
        <f t="shared" si="13"/>
        <v>11.616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1.2</v>
      </c>
      <c r="E258" s="91">
        <f t="shared" si="13"/>
        <v>1.2</v>
      </c>
      <c r="F258" s="91">
        <f t="shared" si="13"/>
        <v>1.2</v>
      </c>
      <c r="G258" s="91">
        <f t="shared" si="13"/>
        <v>1.2</v>
      </c>
      <c r="H258" s="91">
        <f t="shared" si="13"/>
        <v>1.2</v>
      </c>
      <c r="I258" s="39"/>
    </row>
    <row r="259" spans="2:9" x14ac:dyDescent="0.25">
      <c r="C259" s="3" t="s">
        <v>268</v>
      </c>
      <c r="D259" s="91">
        <f t="shared" si="13"/>
        <v>1.2</v>
      </c>
      <c r="E259" s="91">
        <f t="shared" si="13"/>
        <v>1.2</v>
      </c>
      <c r="F259" s="91">
        <f t="shared" si="13"/>
        <v>1.2</v>
      </c>
      <c r="G259" s="91">
        <f t="shared" si="13"/>
        <v>1.2</v>
      </c>
      <c r="H259" s="91">
        <f t="shared" si="13"/>
        <v>1.2</v>
      </c>
      <c r="I259" s="39"/>
    </row>
    <row r="260" spans="2:9" x14ac:dyDescent="0.25">
      <c r="C260" s="3" t="s">
        <v>204</v>
      </c>
      <c r="D260" s="91">
        <f t="shared" ref="D260:H269" si="14">D40*1.2</f>
        <v>1.2</v>
      </c>
      <c r="E260" s="91">
        <f t="shared" si="14"/>
        <v>3.0960000000000001</v>
      </c>
      <c r="F260" s="91">
        <f t="shared" si="14"/>
        <v>3.0960000000000001</v>
      </c>
      <c r="G260" s="91">
        <f t="shared" si="14"/>
        <v>3.0960000000000001</v>
      </c>
      <c r="H260" s="91">
        <f t="shared" si="14"/>
        <v>3.0960000000000001</v>
      </c>
      <c r="I260" s="39"/>
    </row>
    <row r="261" spans="2:9" x14ac:dyDescent="0.25">
      <c r="C261" s="3" t="s">
        <v>205</v>
      </c>
      <c r="D261" s="91">
        <f t="shared" si="14"/>
        <v>1.2</v>
      </c>
      <c r="E261" s="91">
        <f t="shared" si="14"/>
        <v>11.556000000000001</v>
      </c>
      <c r="F261" s="91">
        <f t="shared" si="14"/>
        <v>11.556000000000001</v>
      </c>
      <c r="G261" s="91">
        <f t="shared" si="14"/>
        <v>11.556000000000001</v>
      </c>
      <c r="H261" s="91">
        <f t="shared" si="14"/>
        <v>11.556000000000001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1.2</v>
      </c>
      <c r="E262" s="91">
        <f t="shared" si="14"/>
        <v>1.2</v>
      </c>
      <c r="F262" s="91">
        <f t="shared" si="14"/>
        <v>1.2</v>
      </c>
      <c r="G262" s="91">
        <f t="shared" si="14"/>
        <v>1.2</v>
      </c>
      <c r="H262" s="91">
        <f t="shared" si="14"/>
        <v>1.2</v>
      </c>
      <c r="I262" s="39"/>
    </row>
    <row r="263" spans="2:9" x14ac:dyDescent="0.25">
      <c r="C263" s="3" t="s">
        <v>268</v>
      </c>
      <c r="D263" s="91">
        <f t="shared" si="14"/>
        <v>1.2</v>
      </c>
      <c r="E263" s="91">
        <f t="shared" si="14"/>
        <v>1.2</v>
      </c>
      <c r="F263" s="91">
        <f t="shared" si="14"/>
        <v>1.2</v>
      </c>
      <c r="G263" s="91">
        <f t="shared" si="14"/>
        <v>1.2</v>
      </c>
      <c r="H263" s="91">
        <f t="shared" si="14"/>
        <v>1.2</v>
      </c>
      <c r="I263" s="39"/>
    </row>
    <row r="264" spans="2:9" x14ac:dyDescent="0.25">
      <c r="C264" s="3" t="s">
        <v>204</v>
      </c>
      <c r="D264" s="91">
        <f t="shared" si="14"/>
        <v>1.2</v>
      </c>
      <c r="E264" s="91">
        <f t="shared" si="14"/>
        <v>1.2</v>
      </c>
      <c r="F264" s="91">
        <f t="shared" si="14"/>
        <v>1.2</v>
      </c>
      <c r="G264" s="91">
        <f t="shared" si="14"/>
        <v>1.2</v>
      </c>
      <c r="H264" s="91">
        <f t="shared" si="14"/>
        <v>1.2</v>
      </c>
      <c r="I264" s="39"/>
    </row>
    <row r="265" spans="2:9" x14ac:dyDescent="0.25">
      <c r="C265" s="3" t="s">
        <v>205</v>
      </c>
      <c r="D265" s="91">
        <f t="shared" si="14"/>
        <v>1.2</v>
      </c>
      <c r="E265" s="91">
        <f t="shared" si="14"/>
        <v>1.2</v>
      </c>
      <c r="F265" s="91">
        <f t="shared" si="14"/>
        <v>1.2</v>
      </c>
      <c r="G265" s="91">
        <f t="shared" si="14"/>
        <v>1.2</v>
      </c>
      <c r="H265" s="91">
        <f t="shared" si="14"/>
        <v>1.2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1.2</v>
      </c>
      <c r="E266" s="91">
        <f t="shared" si="14"/>
        <v>1.2</v>
      </c>
      <c r="F266" s="91">
        <f t="shared" si="14"/>
        <v>1.2</v>
      </c>
      <c r="G266" s="91">
        <f t="shared" si="14"/>
        <v>1.2</v>
      </c>
      <c r="H266" s="91">
        <f t="shared" si="14"/>
        <v>1.2</v>
      </c>
      <c r="I266" s="39"/>
    </row>
    <row r="267" spans="2:9" x14ac:dyDescent="0.25">
      <c r="C267" s="3" t="s">
        <v>268</v>
      </c>
      <c r="D267" s="91">
        <f t="shared" si="14"/>
        <v>1.2</v>
      </c>
      <c r="E267" s="91">
        <f t="shared" si="14"/>
        <v>1.9799999999999998</v>
      </c>
      <c r="F267" s="91">
        <f t="shared" si="14"/>
        <v>1.9799999999999998</v>
      </c>
      <c r="G267" s="91">
        <f t="shared" si="14"/>
        <v>1.9799999999999998</v>
      </c>
      <c r="H267" s="91">
        <f t="shared" si="14"/>
        <v>1.9799999999999998</v>
      </c>
      <c r="I267" s="39"/>
    </row>
    <row r="268" spans="2:9" x14ac:dyDescent="0.25">
      <c r="C268" s="3" t="s">
        <v>204</v>
      </c>
      <c r="D268" s="91">
        <f t="shared" si="14"/>
        <v>1.2</v>
      </c>
      <c r="E268" s="91">
        <f t="shared" si="14"/>
        <v>3.2759999999999998</v>
      </c>
      <c r="F268" s="91">
        <f t="shared" si="14"/>
        <v>3.2759999999999998</v>
      </c>
      <c r="G268" s="91">
        <f t="shared" si="14"/>
        <v>3.2759999999999998</v>
      </c>
      <c r="H268" s="91">
        <f t="shared" si="14"/>
        <v>3.2759999999999998</v>
      </c>
      <c r="I268" s="39"/>
    </row>
    <row r="269" spans="2:9" x14ac:dyDescent="0.25">
      <c r="C269" s="3" t="s">
        <v>205</v>
      </c>
      <c r="D269" s="91">
        <f t="shared" si="14"/>
        <v>1.2</v>
      </c>
      <c r="E269" s="91">
        <f t="shared" si="14"/>
        <v>13.452</v>
      </c>
      <c r="F269" s="91">
        <f t="shared" si="14"/>
        <v>13.452</v>
      </c>
      <c r="G269" s="91">
        <f t="shared" si="14"/>
        <v>13.452</v>
      </c>
      <c r="H269" s="91">
        <f t="shared" si="14"/>
        <v>13.452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D50*1.2</f>
        <v>1.2</v>
      </c>
      <c r="E270" s="91">
        <f t="shared" si="15"/>
        <v>1.2</v>
      </c>
      <c r="F270" s="91">
        <f t="shared" si="15"/>
        <v>1.2</v>
      </c>
      <c r="G270" s="91">
        <f t="shared" si="15"/>
        <v>1.2</v>
      </c>
      <c r="H270" s="91">
        <f t="shared" si="15"/>
        <v>1.2</v>
      </c>
      <c r="I270" s="39"/>
    </row>
    <row r="271" spans="2:9" x14ac:dyDescent="0.25">
      <c r="C271" s="3" t="s">
        <v>268</v>
      </c>
      <c r="D271" s="91">
        <f t="shared" si="15"/>
        <v>1.2</v>
      </c>
      <c r="E271" s="91">
        <f t="shared" si="15"/>
        <v>1.9799999999999998</v>
      </c>
      <c r="F271" s="91">
        <f t="shared" si="15"/>
        <v>1.9799999999999998</v>
      </c>
      <c r="G271" s="91">
        <f t="shared" si="15"/>
        <v>1.9799999999999998</v>
      </c>
      <c r="H271" s="91">
        <f t="shared" si="15"/>
        <v>1.9799999999999998</v>
      </c>
      <c r="I271" s="39"/>
    </row>
    <row r="272" spans="2:9" x14ac:dyDescent="0.25">
      <c r="C272" s="3" t="s">
        <v>204</v>
      </c>
      <c r="D272" s="91">
        <f t="shared" si="15"/>
        <v>1.2</v>
      </c>
      <c r="E272" s="91">
        <f t="shared" si="15"/>
        <v>3.2759999999999998</v>
      </c>
      <c r="F272" s="91">
        <f t="shared" si="15"/>
        <v>3.2759999999999998</v>
      </c>
      <c r="G272" s="91">
        <f t="shared" si="15"/>
        <v>3.2759999999999998</v>
      </c>
      <c r="H272" s="91">
        <f t="shared" si="15"/>
        <v>3.2759999999999998</v>
      </c>
      <c r="I272" s="39"/>
    </row>
    <row r="273" spans="1:9" x14ac:dyDescent="0.25">
      <c r="C273" s="3" t="s">
        <v>205</v>
      </c>
      <c r="D273" s="91">
        <f t="shared" si="15"/>
        <v>1.2</v>
      </c>
      <c r="E273" s="91">
        <f t="shared" si="15"/>
        <v>13.452</v>
      </c>
      <c r="F273" s="91">
        <f t="shared" si="15"/>
        <v>13.452</v>
      </c>
      <c r="G273" s="91">
        <f t="shared" si="15"/>
        <v>13.452</v>
      </c>
      <c r="H273" s="91">
        <f t="shared" si="15"/>
        <v>13.452</v>
      </c>
      <c r="I273" s="39"/>
    </row>
    <row r="274" spans="1:9" x14ac:dyDescent="0.25">
      <c r="C274" s="3"/>
      <c r="D274" s="3"/>
    </row>
    <row r="275" spans="1:9" x14ac:dyDescent="0.25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.4" customHeight="1" x14ac:dyDescent="0.25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x14ac:dyDescent="0.25">
      <c r="A277" s="4"/>
      <c r="B277" s="8" t="s">
        <v>91</v>
      </c>
      <c r="C277" s="3" t="s">
        <v>276</v>
      </c>
      <c r="D277" s="91">
        <f t="shared" ref="D277:G282" si="16">D57*1.2</f>
        <v>1.2</v>
      </c>
      <c r="E277" s="91">
        <f t="shared" si="16"/>
        <v>1.2</v>
      </c>
      <c r="F277" s="91">
        <f t="shared" si="16"/>
        <v>1.2</v>
      </c>
      <c r="G277" s="91">
        <f t="shared" si="16"/>
        <v>1.2</v>
      </c>
      <c r="H277" s="39"/>
    </row>
    <row r="278" spans="1:9" x14ac:dyDescent="0.25">
      <c r="C278" s="3" t="s">
        <v>277</v>
      </c>
      <c r="D278" s="91">
        <f t="shared" si="16"/>
        <v>12.81</v>
      </c>
      <c r="E278" s="91">
        <f t="shared" si="16"/>
        <v>12.81</v>
      </c>
      <c r="F278" s="91">
        <f t="shared" si="16"/>
        <v>12.81</v>
      </c>
      <c r="G278" s="91">
        <f t="shared" si="16"/>
        <v>12.81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1.2</v>
      </c>
      <c r="E279" s="91">
        <f t="shared" si="16"/>
        <v>1.2</v>
      </c>
      <c r="F279" s="91">
        <f t="shared" si="16"/>
        <v>1.2</v>
      </c>
      <c r="G279" s="91">
        <f t="shared" si="16"/>
        <v>1.2</v>
      </c>
      <c r="H279" s="39"/>
    </row>
    <row r="280" spans="1:9" x14ac:dyDescent="0.25">
      <c r="C280" s="3" t="s">
        <v>277</v>
      </c>
      <c r="D280" s="91">
        <f t="shared" si="16"/>
        <v>12.81</v>
      </c>
      <c r="E280" s="91">
        <f t="shared" si="16"/>
        <v>12.81</v>
      </c>
      <c r="F280" s="91">
        <f t="shared" si="16"/>
        <v>12.81</v>
      </c>
      <c r="G280" s="91">
        <f t="shared" si="16"/>
        <v>12.81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1.2</v>
      </c>
      <c r="E281" s="91">
        <f t="shared" si="16"/>
        <v>1.2</v>
      </c>
      <c r="F281" s="91">
        <f t="shared" si="16"/>
        <v>1.2</v>
      </c>
      <c r="G281" s="91">
        <f t="shared" si="16"/>
        <v>1.2</v>
      </c>
      <c r="H281" s="39"/>
    </row>
    <row r="282" spans="1:9" x14ac:dyDescent="0.25">
      <c r="C282" s="3" t="s">
        <v>277</v>
      </c>
      <c r="D282" s="91">
        <f t="shared" si="16"/>
        <v>12.81</v>
      </c>
      <c r="E282" s="91">
        <f t="shared" si="16"/>
        <v>12.81</v>
      </c>
      <c r="F282" s="91">
        <f t="shared" si="16"/>
        <v>12.81</v>
      </c>
      <c r="G282" s="91">
        <f t="shared" si="16"/>
        <v>12.81</v>
      </c>
      <c r="H282" s="39"/>
    </row>
    <row r="283" spans="1:9" x14ac:dyDescent="0.25">
      <c r="C283" s="3"/>
      <c r="D283" s="3"/>
    </row>
    <row r="284" spans="1:9" x14ac:dyDescent="0.25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.4" customHeight="1" x14ac:dyDescent="0.25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x14ac:dyDescent="0.25">
      <c r="A286" s="82"/>
      <c r="B286" s="8" t="s">
        <v>68</v>
      </c>
      <c r="C286" s="3" t="s">
        <v>119</v>
      </c>
      <c r="D286" s="91">
        <f t="shared" ref="D286:G305" si="17">D66*1.2</f>
        <v>1.2</v>
      </c>
      <c r="E286" s="91">
        <f t="shared" si="17"/>
        <v>1.2</v>
      </c>
      <c r="F286" s="91">
        <f t="shared" si="17"/>
        <v>1.2</v>
      </c>
      <c r="G286" s="91">
        <f t="shared" si="17"/>
        <v>1.2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1.62</v>
      </c>
      <c r="E287" s="91">
        <f t="shared" si="17"/>
        <v>1.2</v>
      </c>
      <c r="F287" s="91">
        <f t="shared" si="17"/>
        <v>1.2</v>
      </c>
      <c r="G287" s="91">
        <f t="shared" si="17"/>
        <v>1.2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1.62</v>
      </c>
      <c r="E288" s="91">
        <f t="shared" si="17"/>
        <v>1.2</v>
      </c>
      <c r="F288" s="91">
        <f t="shared" si="17"/>
        <v>1.2</v>
      </c>
      <c r="G288" s="91">
        <f t="shared" si="17"/>
        <v>1.2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6.48</v>
      </c>
      <c r="E289" s="91">
        <f t="shared" si="17"/>
        <v>1.2</v>
      </c>
      <c r="F289" s="91">
        <f t="shared" si="17"/>
        <v>1.2</v>
      </c>
      <c r="G289" s="91">
        <f t="shared" si="17"/>
        <v>1.2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1.2</v>
      </c>
      <c r="E290" s="91">
        <f t="shared" si="17"/>
        <v>1.2</v>
      </c>
      <c r="F290" s="91">
        <f t="shared" si="17"/>
        <v>1.2</v>
      </c>
      <c r="G290" s="91">
        <f t="shared" si="17"/>
        <v>1.2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1.62</v>
      </c>
      <c r="E291" s="91">
        <f t="shared" si="17"/>
        <v>1.2</v>
      </c>
      <c r="F291" s="91">
        <f t="shared" si="17"/>
        <v>1.2</v>
      </c>
      <c r="G291" s="91">
        <f t="shared" si="17"/>
        <v>1.2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1.62</v>
      </c>
      <c r="E292" s="91">
        <f t="shared" si="17"/>
        <v>1.2</v>
      </c>
      <c r="F292" s="91">
        <f t="shared" si="17"/>
        <v>1.2</v>
      </c>
      <c r="G292" s="91">
        <f t="shared" si="17"/>
        <v>1.2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6.48</v>
      </c>
      <c r="E293" s="91">
        <f t="shared" si="17"/>
        <v>1.2</v>
      </c>
      <c r="F293" s="91">
        <f t="shared" si="17"/>
        <v>1.2</v>
      </c>
      <c r="G293" s="91">
        <f t="shared" si="17"/>
        <v>1.2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1.2</v>
      </c>
      <c r="E294" s="91">
        <f t="shared" si="17"/>
        <v>1.2</v>
      </c>
      <c r="F294" s="91">
        <f t="shared" si="17"/>
        <v>1.2</v>
      </c>
      <c r="G294" s="91">
        <f t="shared" si="17"/>
        <v>1.2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1.62</v>
      </c>
      <c r="E295" s="91">
        <f t="shared" si="17"/>
        <v>1.2</v>
      </c>
      <c r="F295" s="91">
        <f t="shared" si="17"/>
        <v>1.2</v>
      </c>
      <c r="G295" s="91">
        <f t="shared" si="17"/>
        <v>1.2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1.62</v>
      </c>
      <c r="E296" s="91">
        <f t="shared" si="17"/>
        <v>1.2</v>
      </c>
      <c r="F296" s="91">
        <f t="shared" si="17"/>
        <v>1.2</v>
      </c>
      <c r="G296" s="91">
        <f t="shared" si="17"/>
        <v>1.2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6.48</v>
      </c>
      <c r="E297" s="91">
        <f t="shared" si="17"/>
        <v>1.2</v>
      </c>
      <c r="F297" s="91">
        <f t="shared" si="17"/>
        <v>1.2</v>
      </c>
      <c r="G297" s="91">
        <f t="shared" si="17"/>
        <v>1.2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1.2</v>
      </c>
      <c r="E298" s="91">
        <f t="shared" si="17"/>
        <v>1.2</v>
      </c>
      <c r="F298" s="91">
        <f t="shared" si="17"/>
        <v>1.2</v>
      </c>
      <c r="G298" s="91">
        <f t="shared" si="17"/>
        <v>1.2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1.2</v>
      </c>
      <c r="E299" s="91">
        <f t="shared" si="17"/>
        <v>1.2</v>
      </c>
      <c r="F299" s="91">
        <f t="shared" si="17"/>
        <v>1.2</v>
      </c>
      <c r="G299" s="91">
        <f t="shared" si="17"/>
        <v>1.2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1.2</v>
      </c>
      <c r="E300" s="91">
        <f t="shared" si="17"/>
        <v>1.2</v>
      </c>
      <c r="F300" s="91">
        <f t="shared" si="17"/>
        <v>1.2</v>
      </c>
      <c r="G300" s="91">
        <f t="shared" si="17"/>
        <v>1.2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1.2</v>
      </c>
      <c r="E301" s="91">
        <f t="shared" si="17"/>
        <v>1.2</v>
      </c>
      <c r="F301" s="91">
        <f t="shared" si="17"/>
        <v>1.2</v>
      </c>
      <c r="G301" s="91">
        <f t="shared" si="17"/>
        <v>1.2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1.2</v>
      </c>
      <c r="E302" s="91">
        <f t="shared" si="17"/>
        <v>1.2</v>
      </c>
      <c r="F302" s="91">
        <f t="shared" si="17"/>
        <v>1.2</v>
      </c>
      <c r="G302" s="91">
        <f t="shared" si="17"/>
        <v>1.2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1.2</v>
      </c>
      <c r="E303" s="91">
        <f t="shared" si="17"/>
        <v>2.7359999999999998</v>
      </c>
      <c r="F303" s="91">
        <f t="shared" si="17"/>
        <v>1.2</v>
      </c>
      <c r="G303" s="91">
        <f t="shared" si="17"/>
        <v>1.2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1.2</v>
      </c>
      <c r="E304" s="91">
        <f t="shared" si="17"/>
        <v>5.5439999999999996</v>
      </c>
      <c r="F304" s="91">
        <f t="shared" si="17"/>
        <v>1.2</v>
      </c>
      <c r="G304" s="91">
        <f t="shared" si="17"/>
        <v>1.2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1.2</v>
      </c>
      <c r="E305" s="91">
        <f t="shared" si="17"/>
        <v>12.635999999999999</v>
      </c>
      <c r="F305" s="91">
        <f t="shared" si="17"/>
        <v>1.764</v>
      </c>
      <c r="G305" s="91">
        <f t="shared" si="17"/>
        <v>3.0839999999999996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D86*1.2</f>
        <v>1.2</v>
      </c>
      <c r="E306" s="91">
        <f t="shared" si="18"/>
        <v>1.2</v>
      </c>
      <c r="F306" s="91">
        <f t="shared" si="18"/>
        <v>1.2</v>
      </c>
      <c r="G306" s="91">
        <f t="shared" si="18"/>
        <v>1.2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1.2</v>
      </c>
      <c r="E307" s="91">
        <f t="shared" si="18"/>
        <v>1.9919999999999998</v>
      </c>
      <c r="F307" s="91">
        <f t="shared" si="18"/>
        <v>1.2</v>
      </c>
      <c r="G307" s="91">
        <f t="shared" si="18"/>
        <v>1.2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1.2</v>
      </c>
      <c r="E308" s="91">
        <f t="shared" si="18"/>
        <v>3</v>
      </c>
      <c r="F308" s="91">
        <f t="shared" si="18"/>
        <v>1.2</v>
      </c>
      <c r="G308" s="91">
        <f t="shared" si="18"/>
        <v>1.2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1.2</v>
      </c>
      <c r="E309" s="91">
        <f t="shared" si="18"/>
        <v>17.963999999999999</v>
      </c>
      <c r="F309" s="91">
        <f t="shared" si="18"/>
        <v>2.3039999999999998</v>
      </c>
      <c r="G309" s="91">
        <f t="shared" si="18"/>
        <v>2.3039999999999998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1.2</v>
      </c>
      <c r="E310" s="91">
        <f t="shared" si="18"/>
        <v>1.2</v>
      </c>
      <c r="F310" s="91">
        <f t="shared" si="18"/>
        <v>1.2</v>
      </c>
      <c r="G310" s="91">
        <f t="shared" si="18"/>
        <v>1.2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1.2</v>
      </c>
      <c r="E311" s="91">
        <f t="shared" si="18"/>
        <v>1.776</v>
      </c>
      <c r="F311" s="91">
        <f t="shared" si="18"/>
        <v>1.2</v>
      </c>
      <c r="G311" s="91">
        <f t="shared" si="18"/>
        <v>1.2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1.2</v>
      </c>
      <c r="E312" s="91">
        <f t="shared" si="18"/>
        <v>3.4079999999999999</v>
      </c>
      <c r="F312" s="91">
        <f t="shared" si="18"/>
        <v>1.2</v>
      </c>
      <c r="G312" s="91">
        <f t="shared" si="18"/>
        <v>1.2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1.2</v>
      </c>
      <c r="E313" s="91">
        <f t="shared" si="18"/>
        <v>17.28</v>
      </c>
      <c r="F313" s="91">
        <f t="shared" si="18"/>
        <v>4.4279999999999999</v>
      </c>
      <c r="G313" s="91">
        <f t="shared" si="18"/>
        <v>4.4279999999999999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1.2</v>
      </c>
      <c r="E314" s="91">
        <f t="shared" si="18"/>
        <v>1.2</v>
      </c>
      <c r="F314" s="91">
        <f t="shared" si="18"/>
        <v>1.2</v>
      </c>
      <c r="G314" s="91">
        <f t="shared" si="18"/>
        <v>1.2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1.2</v>
      </c>
      <c r="E315" s="91">
        <f t="shared" si="18"/>
        <v>1.776</v>
      </c>
      <c r="F315" s="91">
        <f t="shared" si="18"/>
        <v>1.2</v>
      </c>
      <c r="G315" s="91">
        <f t="shared" si="18"/>
        <v>1.2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1.2</v>
      </c>
      <c r="E316" s="91">
        <f t="shared" si="18"/>
        <v>3.4079999999999999</v>
      </c>
      <c r="F316" s="91">
        <f t="shared" si="18"/>
        <v>1.2</v>
      </c>
      <c r="G316" s="91">
        <f t="shared" si="18"/>
        <v>1.2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1.2</v>
      </c>
      <c r="E317" s="91">
        <f t="shared" si="18"/>
        <v>17.28</v>
      </c>
      <c r="F317" s="91">
        <f t="shared" si="18"/>
        <v>4.4279999999999999</v>
      </c>
      <c r="G317" s="91">
        <f t="shared" si="18"/>
        <v>4.4279999999999999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1.2</v>
      </c>
      <c r="E318" s="91">
        <f t="shared" si="18"/>
        <v>1.2</v>
      </c>
      <c r="F318" s="91">
        <f t="shared" si="18"/>
        <v>1.2</v>
      </c>
      <c r="G318" s="91">
        <f t="shared" si="18"/>
        <v>1.2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1.2</v>
      </c>
      <c r="E319" s="91">
        <f t="shared" si="18"/>
        <v>1.776</v>
      </c>
      <c r="F319" s="91">
        <f t="shared" si="18"/>
        <v>1.2</v>
      </c>
      <c r="G319" s="91">
        <f t="shared" si="18"/>
        <v>1.2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1.2</v>
      </c>
      <c r="E320" s="91">
        <f t="shared" si="18"/>
        <v>3.4079999999999999</v>
      </c>
      <c r="F320" s="91">
        <f t="shared" si="18"/>
        <v>1.2</v>
      </c>
      <c r="G320" s="91">
        <f t="shared" si="18"/>
        <v>1.2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1.2</v>
      </c>
      <c r="E321" s="91">
        <f t="shared" si="18"/>
        <v>17.28</v>
      </c>
      <c r="F321" s="91">
        <f t="shared" si="18"/>
        <v>4.4279999999999999</v>
      </c>
      <c r="G321" s="91">
        <f t="shared" si="18"/>
        <v>4.4279999999999999</v>
      </c>
      <c r="H321" s="39">
        <v>1.05</v>
      </c>
      <c r="I321" s="39"/>
    </row>
    <row r="323" spans="1:9" x14ac:dyDescent="0.25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.4" customHeight="1" x14ac:dyDescent="0.25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x14ac:dyDescent="0.25">
      <c r="A325" s="4"/>
      <c r="C325" s="3" t="s">
        <v>119</v>
      </c>
      <c r="D325" s="91">
        <f t="shared" ref="D325:G328" si="19">D105*1.2</f>
        <v>1.2</v>
      </c>
      <c r="E325" s="91">
        <f t="shared" si="19"/>
        <v>1.2</v>
      </c>
      <c r="F325" s="91">
        <f t="shared" si="19"/>
        <v>1.2</v>
      </c>
      <c r="G325" s="91">
        <f t="shared" si="19"/>
        <v>1.2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1.512</v>
      </c>
      <c r="E326" s="91">
        <f t="shared" si="19"/>
        <v>1.512</v>
      </c>
      <c r="F326" s="91">
        <f t="shared" si="19"/>
        <v>1.2</v>
      </c>
      <c r="G326" s="91">
        <f t="shared" si="19"/>
        <v>1.2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2.016</v>
      </c>
      <c r="E327" s="91">
        <f t="shared" si="19"/>
        <v>2.016</v>
      </c>
      <c r="F327" s="91">
        <f t="shared" si="19"/>
        <v>1.2</v>
      </c>
      <c r="G327" s="91">
        <f t="shared" si="19"/>
        <v>1.2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3.1799999999999997</v>
      </c>
      <c r="E328" s="91">
        <f t="shared" si="19"/>
        <v>3.1799999999999997</v>
      </c>
      <c r="F328" s="91">
        <f t="shared" si="19"/>
        <v>2.4839999999999995</v>
      </c>
      <c r="G328" s="91">
        <f t="shared" si="19"/>
        <v>2.4839999999999995</v>
      </c>
      <c r="H328" s="39">
        <v>1.05</v>
      </c>
      <c r="I328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" customWidth="1"/>
    <col min="2" max="2" width="44.44140625" style="8" customWidth="1"/>
    <col min="3" max="3" width="17.77734375" style="8" customWidth="1"/>
    <col min="4" max="4" width="17.5546875" style="8" customWidth="1"/>
    <col min="5" max="5" width="17.21875" style="8" customWidth="1"/>
    <col min="6" max="6" width="15" style="8" customWidth="1"/>
    <col min="7" max="7" width="13.6640625" style="8" customWidth="1"/>
    <col min="8" max="8" width="12.77734375" style="8" customWidth="1"/>
    <col min="9" max="16384" width="12.77734375" style="8"/>
  </cols>
  <sheetData>
    <row r="1" spans="1:7" s="68" customFormat="1" ht="14.25" customHeight="1" x14ac:dyDescent="0.25">
      <c r="A1" s="67" t="s">
        <v>281</v>
      </c>
    </row>
    <row r="2" spans="1:7" ht="14.25" customHeight="1" x14ac:dyDescent="0.25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25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25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v>0.89</v>
      </c>
      <c r="F6" s="90">
        <v>0.89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v>0.89</v>
      </c>
      <c r="F7" s="90">
        <v>0.89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v>0.89</v>
      </c>
      <c r="F8" s="90">
        <v>0.89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25">
      <c r="A11" s="67" t="s">
        <v>286</v>
      </c>
    </row>
    <row r="12" spans="1:7" ht="14.25" customHeight="1" x14ac:dyDescent="0.25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25">
      <c r="A13" s="14"/>
      <c r="B13" s="11"/>
    </row>
    <row r="14" spans="1:7" s="68" customFormat="1" ht="14.25" customHeight="1" x14ac:dyDescent="0.25">
      <c r="A14" s="67" t="s">
        <v>287</v>
      </c>
    </row>
    <row r="15" spans="1:7" ht="14.25" customHeight="1" x14ac:dyDescent="0.25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25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25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25">
      <c r="A19" s="67" t="s">
        <v>291</v>
      </c>
    </row>
    <row r="20" spans="1:7" s="14" customFormat="1" ht="14.25" customHeight="1" x14ac:dyDescent="0.25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x14ac:dyDescent="0.25">
      <c r="A23" s="92" t="s">
        <v>235</v>
      </c>
    </row>
    <row r="24" spans="1:7" x14ac:dyDescent="0.25">
      <c r="A24" s="67" t="s">
        <v>281</v>
      </c>
      <c r="B24" s="68"/>
      <c r="C24" s="68"/>
      <c r="D24" s="68"/>
      <c r="E24" s="68"/>
      <c r="F24" s="68"/>
      <c r="G24" s="68"/>
    </row>
    <row r="25" spans="1:7" x14ac:dyDescent="0.25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 t="shared" ref="D26:G27" si="0">D3*0.9</f>
        <v>40.5</v>
      </c>
      <c r="E26" s="90">
        <f t="shared" si="0"/>
        <v>325.44000000000005</v>
      </c>
      <c r="F26" s="90">
        <f t="shared" si="0"/>
        <v>157.22999999999999</v>
      </c>
      <c r="G26" s="90">
        <f t="shared" si="0"/>
        <v>157.22999999999999</v>
      </c>
    </row>
    <row r="27" spans="1:7" x14ac:dyDescent="0.25">
      <c r="A27" s="4"/>
      <c r="B27" s="5" t="s">
        <v>293</v>
      </c>
      <c r="C27" s="90">
        <f>C4*0.9</f>
        <v>0.92249999999999999</v>
      </c>
      <c r="D27" s="90">
        <f t="shared" si="0"/>
        <v>0.92249999999999999</v>
      </c>
      <c r="E27" s="90">
        <f t="shared" si="0"/>
        <v>0.92249999999999999</v>
      </c>
      <c r="F27" s="90">
        <f t="shared" si="0"/>
        <v>0.92249999999999999</v>
      </c>
      <c r="G27" s="90">
        <f t="shared" si="0"/>
        <v>0.92249999999999999</v>
      </c>
    </row>
    <row r="28" spans="1:7" x14ac:dyDescent="0.25">
      <c r="A28" s="14" t="s">
        <v>294</v>
      </c>
    </row>
    <row r="29" spans="1:7" x14ac:dyDescent="0.25">
      <c r="B29" s="5" t="s">
        <v>295</v>
      </c>
      <c r="C29" s="90">
        <f t="shared" ref="C29:G32" si="1">C6*0.9</f>
        <v>0.9</v>
      </c>
      <c r="D29" s="90">
        <f t="shared" si="1"/>
        <v>0.9</v>
      </c>
      <c r="E29" s="90">
        <f t="shared" si="1"/>
        <v>0.80100000000000005</v>
      </c>
      <c r="F29" s="90">
        <f t="shared" si="1"/>
        <v>0.80100000000000005</v>
      </c>
      <c r="G29" s="90">
        <f t="shared" si="1"/>
        <v>0.9</v>
      </c>
    </row>
    <row r="30" spans="1:7" x14ac:dyDescent="0.25">
      <c r="B30" s="5" t="s">
        <v>296</v>
      </c>
      <c r="C30" s="90">
        <f t="shared" si="1"/>
        <v>0.9</v>
      </c>
      <c r="D30" s="90">
        <f t="shared" si="1"/>
        <v>0.9</v>
      </c>
      <c r="E30" s="90">
        <f t="shared" si="1"/>
        <v>0.80100000000000005</v>
      </c>
      <c r="F30" s="90">
        <f t="shared" si="1"/>
        <v>0.80100000000000005</v>
      </c>
      <c r="G30" s="90">
        <f t="shared" si="1"/>
        <v>0.9</v>
      </c>
    </row>
    <row r="31" spans="1:7" x14ac:dyDescent="0.25">
      <c r="B31" s="5" t="s">
        <v>297</v>
      </c>
      <c r="C31" s="90">
        <f t="shared" si="1"/>
        <v>0.9</v>
      </c>
      <c r="D31" s="90">
        <f t="shared" si="1"/>
        <v>0.9</v>
      </c>
      <c r="E31" s="90">
        <f t="shared" si="1"/>
        <v>0.80100000000000005</v>
      </c>
      <c r="F31" s="90">
        <f t="shared" si="1"/>
        <v>0.80100000000000005</v>
      </c>
      <c r="G31" s="90">
        <f t="shared" si="1"/>
        <v>0.9</v>
      </c>
    </row>
    <row r="32" spans="1:7" x14ac:dyDescent="0.25">
      <c r="B32" s="5" t="s">
        <v>298</v>
      </c>
      <c r="C32" s="90">
        <f t="shared" si="1"/>
        <v>0.9</v>
      </c>
      <c r="D32" s="90">
        <f t="shared" si="1"/>
        <v>0.9</v>
      </c>
      <c r="E32" s="90">
        <f t="shared" si="1"/>
        <v>0.9</v>
      </c>
      <c r="F32" s="90">
        <f t="shared" si="1"/>
        <v>0.9</v>
      </c>
      <c r="G32" s="90">
        <f t="shared" si="1"/>
        <v>0.9</v>
      </c>
    </row>
    <row r="33" spans="1:7" x14ac:dyDescent="0.25">
      <c r="B33" s="5"/>
      <c r="C33" s="5"/>
      <c r="D33" s="5"/>
      <c r="E33" s="5"/>
      <c r="F33" s="5"/>
      <c r="G33" s="5"/>
    </row>
    <row r="34" spans="1:7" x14ac:dyDescent="0.25">
      <c r="A34" s="67" t="s">
        <v>299</v>
      </c>
      <c r="B34" s="68"/>
      <c r="C34" s="68"/>
      <c r="D34" s="68"/>
      <c r="E34" s="68"/>
      <c r="F34" s="68"/>
      <c r="G34" s="68"/>
    </row>
    <row r="35" spans="1:7" x14ac:dyDescent="0.25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x14ac:dyDescent="0.25">
      <c r="A36" s="14"/>
      <c r="B36" s="11"/>
    </row>
    <row r="37" spans="1:7" x14ac:dyDescent="0.25">
      <c r="A37" s="67" t="s">
        <v>287</v>
      </c>
      <c r="B37" s="68"/>
      <c r="C37" s="68"/>
      <c r="D37" s="68"/>
      <c r="E37" s="68"/>
      <c r="F37" s="68"/>
      <c r="G37" s="68"/>
    </row>
    <row r="38" spans="1:7" x14ac:dyDescent="0.25">
      <c r="A38" s="82" t="s">
        <v>272</v>
      </c>
      <c r="B38" s="5" t="s">
        <v>301</v>
      </c>
      <c r="C38" s="90">
        <f t="shared" ref="C38:G40" si="2">C15*0.9</f>
        <v>0.92249999999999999</v>
      </c>
      <c r="D38" s="90">
        <f t="shared" si="2"/>
        <v>0.92249999999999999</v>
      </c>
      <c r="E38" s="90">
        <f t="shared" si="2"/>
        <v>0.92249999999999999</v>
      </c>
      <c r="F38" s="90">
        <f t="shared" si="2"/>
        <v>0.92249999999999999</v>
      </c>
      <c r="G38" s="90">
        <f t="shared" si="2"/>
        <v>0.92249999999999999</v>
      </c>
    </row>
    <row r="39" spans="1:7" x14ac:dyDescent="0.25">
      <c r="A39" s="4"/>
      <c r="B39" s="5" t="s">
        <v>302</v>
      </c>
      <c r="C39" s="90">
        <f t="shared" si="2"/>
        <v>0.92249999999999999</v>
      </c>
      <c r="D39" s="90">
        <f t="shared" si="2"/>
        <v>0.92249999999999999</v>
      </c>
      <c r="E39" s="90">
        <f t="shared" si="2"/>
        <v>0.92249999999999999</v>
      </c>
      <c r="F39" s="90">
        <f t="shared" si="2"/>
        <v>0.92249999999999999</v>
      </c>
      <c r="G39" s="90">
        <f t="shared" si="2"/>
        <v>0.92249999999999999</v>
      </c>
    </row>
    <row r="40" spans="1:7" x14ac:dyDescent="0.25">
      <c r="A40" s="82" t="s">
        <v>111</v>
      </c>
      <c r="B40" s="11" t="s">
        <v>303</v>
      </c>
      <c r="C40" s="90">
        <f t="shared" si="2"/>
        <v>0.9</v>
      </c>
      <c r="D40" s="90">
        <f t="shared" si="2"/>
        <v>0.9</v>
      </c>
      <c r="E40" s="90">
        <f t="shared" si="2"/>
        <v>0.9</v>
      </c>
      <c r="F40" s="90">
        <f t="shared" si="2"/>
        <v>0.9</v>
      </c>
      <c r="G40" s="90">
        <f t="shared" si="2"/>
        <v>0.9</v>
      </c>
    </row>
    <row r="42" spans="1:7" x14ac:dyDescent="0.25">
      <c r="A42" s="67" t="s">
        <v>304</v>
      </c>
      <c r="B42" s="68"/>
      <c r="C42" s="68"/>
      <c r="D42" s="68"/>
      <c r="E42" s="68"/>
      <c r="F42" s="68"/>
      <c r="G42" s="68"/>
    </row>
    <row r="43" spans="1:7" x14ac:dyDescent="0.25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f>D21*0.9</f>
        <v>0.9</v>
      </c>
      <c r="E44" s="90">
        <f>E21*0.9</f>
        <v>0.9</v>
      </c>
      <c r="F44" s="90">
        <f>F21*0.9</f>
        <v>0.9</v>
      </c>
    </row>
    <row r="46" spans="1:7" s="92" customFormat="1" x14ac:dyDescent="0.25">
      <c r="A46" s="92" t="s">
        <v>239</v>
      </c>
    </row>
    <row r="47" spans="1:7" x14ac:dyDescent="0.25">
      <c r="A47" s="67" t="s">
        <v>281</v>
      </c>
      <c r="B47" s="68"/>
      <c r="C47" s="68"/>
      <c r="D47" s="68"/>
      <c r="E47" s="68"/>
      <c r="F47" s="68"/>
      <c r="G47" s="68"/>
    </row>
    <row r="48" spans="1:7" x14ac:dyDescent="0.25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3">D3*1.05</f>
        <v>47.25</v>
      </c>
      <c r="E49" s="90">
        <f t="shared" si="3"/>
        <v>379.68000000000006</v>
      </c>
      <c r="F49" s="90">
        <f t="shared" si="3"/>
        <v>183.435</v>
      </c>
      <c r="G49" s="90">
        <f t="shared" si="3"/>
        <v>183.435</v>
      </c>
    </row>
    <row r="50" spans="1:7" x14ac:dyDescent="0.25">
      <c r="A50" s="4"/>
      <c r="B50" s="5" t="s">
        <v>307</v>
      </c>
      <c r="C50" s="90">
        <f>C4*1.05</f>
        <v>1.0762499999999999</v>
      </c>
      <c r="D50" s="90">
        <f t="shared" si="3"/>
        <v>1.0762499999999999</v>
      </c>
      <c r="E50" s="90">
        <f t="shared" si="3"/>
        <v>1.0762499999999999</v>
      </c>
      <c r="F50" s="90">
        <f t="shared" si="3"/>
        <v>1.0762499999999999</v>
      </c>
      <c r="G50" s="90">
        <f t="shared" si="3"/>
        <v>1.0762499999999999</v>
      </c>
    </row>
    <row r="51" spans="1:7" x14ac:dyDescent="0.25">
      <c r="A51" s="14" t="s">
        <v>308</v>
      </c>
    </row>
    <row r="52" spans="1:7" x14ac:dyDescent="0.25">
      <c r="B52" s="5" t="s">
        <v>309</v>
      </c>
      <c r="C52" s="90">
        <f t="shared" ref="C52:G55" si="4">C6*1.05</f>
        <v>1.05</v>
      </c>
      <c r="D52" s="90">
        <f t="shared" si="4"/>
        <v>1.05</v>
      </c>
      <c r="E52" s="90">
        <f t="shared" si="4"/>
        <v>0.93450000000000011</v>
      </c>
      <c r="F52" s="90">
        <f t="shared" si="4"/>
        <v>0.93450000000000011</v>
      </c>
      <c r="G52" s="90">
        <f t="shared" si="4"/>
        <v>1.05</v>
      </c>
    </row>
    <row r="53" spans="1:7" x14ac:dyDescent="0.25">
      <c r="B53" s="5" t="s">
        <v>310</v>
      </c>
      <c r="C53" s="90">
        <f t="shared" si="4"/>
        <v>1.05</v>
      </c>
      <c r="D53" s="90">
        <f t="shared" si="4"/>
        <v>1.05</v>
      </c>
      <c r="E53" s="90">
        <f t="shared" si="4"/>
        <v>0.93450000000000011</v>
      </c>
      <c r="F53" s="90">
        <f t="shared" si="4"/>
        <v>0.93450000000000011</v>
      </c>
      <c r="G53" s="90">
        <f t="shared" si="4"/>
        <v>1.05</v>
      </c>
    </row>
    <row r="54" spans="1:7" x14ac:dyDescent="0.25">
      <c r="B54" s="5" t="s">
        <v>311</v>
      </c>
      <c r="C54" s="90">
        <f t="shared" si="4"/>
        <v>1.05</v>
      </c>
      <c r="D54" s="90">
        <f t="shared" si="4"/>
        <v>1.05</v>
      </c>
      <c r="E54" s="90">
        <f t="shared" si="4"/>
        <v>0.93450000000000011</v>
      </c>
      <c r="F54" s="90">
        <f t="shared" si="4"/>
        <v>0.93450000000000011</v>
      </c>
      <c r="G54" s="90">
        <f t="shared" si="4"/>
        <v>1.05</v>
      </c>
    </row>
    <row r="55" spans="1:7" x14ac:dyDescent="0.25">
      <c r="B55" s="5" t="s">
        <v>312</v>
      </c>
      <c r="C55" s="90">
        <f t="shared" si="4"/>
        <v>1.05</v>
      </c>
      <c r="D55" s="90">
        <f t="shared" si="4"/>
        <v>1.05</v>
      </c>
      <c r="E55" s="90">
        <f t="shared" si="4"/>
        <v>1.05</v>
      </c>
      <c r="F55" s="90">
        <f t="shared" si="4"/>
        <v>1.05</v>
      </c>
      <c r="G55" s="90">
        <f t="shared" si="4"/>
        <v>1.05</v>
      </c>
    </row>
    <row r="56" spans="1:7" x14ac:dyDescent="0.25">
      <c r="B56" s="5"/>
      <c r="C56" s="5"/>
      <c r="D56" s="5"/>
      <c r="E56" s="5"/>
      <c r="F56" s="5"/>
      <c r="G56" s="5"/>
    </row>
    <row r="57" spans="1:7" x14ac:dyDescent="0.25">
      <c r="A57" s="67" t="s">
        <v>313</v>
      </c>
      <c r="B57" s="68"/>
      <c r="C57" s="68"/>
      <c r="D57" s="68"/>
      <c r="E57" s="68"/>
      <c r="F57" s="68"/>
      <c r="G57" s="68"/>
    </row>
    <row r="58" spans="1:7" x14ac:dyDescent="0.25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x14ac:dyDescent="0.25">
      <c r="A59" s="14"/>
      <c r="B59" s="11"/>
    </row>
    <row r="60" spans="1:7" x14ac:dyDescent="0.25">
      <c r="A60" s="67" t="s">
        <v>287</v>
      </c>
      <c r="B60" s="68"/>
      <c r="C60" s="68"/>
      <c r="D60" s="68"/>
      <c r="E60" s="68"/>
      <c r="F60" s="68"/>
      <c r="G60" s="68"/>
    </row>
    <row r="61" spans="1:7" x14ac:dyDescent="0.25">
      <c r="A61" s="82" t="s">
        <v>272</v>
      </c>
      <c r="B61" s="5" t="s">
        <v>315</v>
      </c>
      <c r="C61" s="90">
        <f t="shared" ref="C61:G63" si="5">C15*1.05</f>
        <v>1.0762499999999999</v>
      </c>
      <c r="D61" s="90">
        <f t="shared" si="5"/>
        <v>1.0762499999999999</v>
      </c>
      <c r="E61" s="90">
        <f t="shared" si="5"/>
        <v>1.0762499999999999</v>
      </c>
      <c r="F61" s="90">
        <f t="shared" si="5"/>
        <v>1.0762499999999999</v>
      </c>
      <c r="G61" s="90">
        <f t="shared" si="5"/>
        <v>1.0762499999999999</v>
      </c>
    </row>
    <row r="62" spans="1:7" x14ac:dyDescent="0.25">
      <c r="A62" s="4"/>
      <c r="B62" s="5" t="s">
        <v>316</v>
      </c>
      <c r="C62" s="90">
        <f t="shared" si="5"/>
        <v>1.0762499999999999</v>
      </c>
      <c r="D62" s="90">
        <f t="shared" si="5"/>
        <v>1.0762499999999999</v>
      </c>
      <c r="E62" s="90">
        <f t="shared" si="5"/>
        <v>1.0762499999999999</v>
      </c>
      <c r="F62" s="90">
        <f t="shared" si="5"/>
        <v>1.0762499999999999</v>
      </c>
      <c r="G62" s="90">
        <f t="shared" si="5"/>
        <v>1.0762499999999999</v>
      </c>
    </row>
    <row r="63" spans="1:7" x14ac:dyDescent="0.25">
      <c r="A63" s="82" t="s">
        <v>111</v>
      </c>
      <c r="B63" s="11" t="s">
        <v>317</v>
      </c>
      <c r="C63" s="90">
        <f t="shared" si="5"/>
        <v>1.05</v>
      </c>
      <c r="D63" s="90">
        <f t="shared" si="5"/>
        <v>1.05</v>
      </c>
      <c r="E63" s="90">
        <f t="shared" si="5"/>
        <v>1.05</v>
      </c>
      <c r="F63" s="90">
        <f t="shared" si="5"/>
        <v>1.05</v>
      </c>
      <c r="G63" s="90">
        <f t="shared" si="5"/>
        <v>1.05</v>
      </c>
    </row>
    <row r="65" spans="1:7" x14ac:dyDescent="0.25">
      <c r="A65" s="67" t="s">
        <v>318</v>
      </c>
      <c r="B65" s="68"/>
      <c r="C65" s="68"/>
      <c r="D65" s="68"/>
      <c r="E65" s="68"/>
      <c r="F65" s="68"/>
      <c r="G65" s="68"/>
    </row>
    <row r="66" spans="1:7" x14ac:dyDescent="0.25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C21*1.05</f>
        <v>1.5960000000000001</v>
      </c>
      <c r="D67" s="90">
        <f>D21*1.05</f>
        <v>1.05</v>
      </c>
      <c r="E67" s="90">
        <f>E21*1.05</f>
        <v>1.05</v>
      </c>
      <c r="F67" s="90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" customWidth="1"/>
    <col min="2" max="6" width="16.109375" style="8" customWidth="1"/>
    <col min="7" max="7" width="17.21875" style="8" customWidth="1"/>
    <col min="8" max="9" width="16.109375" style="8" customWidth="1"/>
    <col min="10" max="16384" width="16.109375" style="8"/>
  </cols>
  <sheetData>
    <row r="1" spans="1:6" ht="15.75" customHeight="1" x14ac:dyDescent="0.25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0.21</v>
      </c>
      <c r="D2" s="90">
        <v>0.21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0.15</v>
      </c>
      <c r="D4" s="90">
        <v>0.15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0.15</v>
      </c>
      <c r="D6" s="90">
        <v>0.15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v>0.23</v>
      </c>
      <c r="D12" s="90">
        <v>0.23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25">
      <c r="A15" s="92" t="s">
        <v>235</v>
      </c>
    </row>
    <row r="16" spans="1:6" ht="15.75" customHeight="1" x14ac:dyDescent="0.25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f t="shared" ref="C17:F28" si="0">C2*0.9</f>
        <v>0.189</v>
      </c>
      <c r="D17" s="90">
        <f t="shared" si="0"/>
        <v>0.189</v>
      </c>
      <c r="E17" s="90">
        <f t="shared" si="0"/>
        <v>0</v>
      </c>
      <c r="F17" s="90">
        <f t="shared" si="0"/>
        <v>0</v>
      </c>
    </row>
    <row r="18" spans="1:6" ht="15.75" customHeight="1" x14ac:dyDescent="0.25">
      <c r="A18" s="5"/>
      <c r="B18" s="5" t="s">
        <v>321</v>
      </c>
      <c r="C18" s="90">
        <f t="shared" si="0"/>
        <v>0.9</v>
      </c>
      <c r="D18" s="90">
        <f t="shared" si="0"/>
        <v>0.9</v>
      </c>
      <c r="E18" s="90">
        <f t="shared" si="0"/>
        <v>0.9</v>
      </c>
      <c r="F18" s="90">
        <f t="shared" si="0"/>
        <v>0.9</v>
      </c>
    </row>
    <row r="19" spans="1:6" ht="15.75" customHeight="1" x14ac:dyDescent="0.25">
      <c r="A19" s="5" t="s">
        <v>179</v>
      </c>
      <c r="B19" s="5" t="s">
        <v>320</v>
      </c>
      <c r="C19" s="90">
        <f t="shared" si="0"/>
        <v>0.13500000000000001</v>
      </c>
      <c r="D19" s="90">
        <f t="shared" si="0"/>
        <v>0.13500000000000001</v>
      </c>
      <c r="E19" s="90">
        <f t="shared" si="0"/>
        <v>0</v>
      </c>
      <c r="F19" s="90">
        <f t="shared" si="0"/>
        <v>0</v>
      </c>
    </row>
    <row r="20" spans="1:6" ht="15.75" customHeight="1" x14ac:dyDescent="0.25">
      <c r="A20" s="5"/>
      <c r="B20" s="5" t="s">
        <v>321</v>
      </c>
      <c r="C20" s="90">
        <f t="shared" si="0"/>
        <v>0.9</v>
      </c>
      <c r="D20" s="90">
        <f t="shared" si="0"/>
        <v>0.9</v>
      </c>
      <c r="E20" s="90">
        <f t="shared" si="0"/>
        <v>0.9</v>
      </c>
      <c r="F20" s="90">
        <f t="shared" si="0"/>
        <v>0.9</v>
      </c>
    </row>
    <row r="21" spans="1:6" ht="15.75" customHeight="1" x14ac:dyDescent="0.25">
      <c r="A21" s="5" t="s">
        <v>180</v>
      </c>
      <c r="B21" s="5" t="s">
        <v>320</v>
      </c>
      <c r="C21" s="90">
        <f t="shared" si="0"/>
        <v>0.13500000000000001</v>
      </c>
      <c r="D21" s="90">
        <f t="shared" si="0"/>
        <v>0.13500000000000001</v>
      </c>
      <c r="E21" s="90">
        <f t="shared" si="0"/>
        <v>0</v>
      </c>
      <c r="F21" s="90">
        <f t="shared" si="0"/>
        <v>0</v>
      </c>
    </row>
    <row r="22" spans="1:6" ht="15.75" customHeight="1" x14ac:dyDescent="0.25">
      <c r="A22" s="5"/>
      <c r="B22" s="5" t="s">
        <v>321</v>
      </c>
      <c r="C22" s="90">
        <f t="shared" si="0"/>
        <v>0.9</v>
      </c>
      <c r="D22" s="90">
        <f t="shared" si="0"/>
        <v>0.9</v>
      </c>
      <c r="E22" s="90">
        <f t="shared" si="0"/>
        <v>0.9</v>
      </c>
      <c r="F22" s="90">
        <f t="shared" si="0"/>
        <v>0.9</v>
      </c>
    </row>
    <row r="23" spans="1:6" ht="15.75" customHeight="1" x14ac:dyDescent="0.25">
      <c r="A23" s="5" t="s">
        <v>181</v>
      </c>
      <c r="B23" s="5" t="s">
        <v>320</v>
      </c>
      <c r="C23" s="90">
        <f t="shared" si="0"/>
        <v>0.315</v>
      </c>
      <c r="D23" s="90">
        <f t="shared" si="0"/>
        <v>0.315</v>
      </c>
      <c r="E23" s="90">
        <f t="shared" si="0"/>
        <v>0</v>
      </c>
      <c r="F23" s="90">
        <f t="shared" si="0"/>
        <v>0</v>
      </c>
    </row>
    <row r="24" spans="1:6" ht="15.75" customHeight="1" x14ac:dyDescent="0.25">
      <c r="A24" s="5"/>
      <c r="B24" s="5" t="s">
        <v>321</v>
      </c>
      <c r="C24" s="90">
        <f t="shared" si="0"/>
        <v>0.9</v>
      </c>
      <c r="D24" s="90">
        <f t="shared" si="0"/>
        <v>0.9</v>
      </c>
      <c r="E24" s="90">
        <f t="shared" si="0"/>
        <v>0</v>
      </c>
      <c r="F24" s="90">
        <f t="shared" si="0"/>
        <v>0</v>
      </c>
    </row>
    <row r="25" spans="1:6" ht="15.75" customHeight="1" x14ac:dyDescent="0.25">
      <c r="A25" s="5" t="s">
        <v>185</v>
      </c>
      <c r="B25" s="5" t="s">
        <v>320</v>
      </c>
      <c r="C25" s="90">
        <f t="shared" si="0"/>
        <v>0.315</v>
      </c>
      <c r="D25" s="90">
        <f t="shared" si="0"/>
        <v>0.315</v>
      </c>
      <c r="E25" s="90">
        <f t="shared" si="0"/>
        <v>0</v>
      </c>
      <c r="F25" s="90">
        <f t="shared" si="0"/>
        <v>0</v>
      </c>
    </row>
    <row r="26" spans="1:6" ht="15.75" customHeight="1" x14ac:dyDescent="0.25">
      <c r="A26" s="5"/>
      <c r="B26" s="5" t="s">
        <v>321</v>
      </c>
      <c r="C26" s="90">
        <f t="shared" si="0"/>
        <v>0.9</v>
      </c>
      <c r="D26" s="90">
        <f t="shared" si="0"/>
        <v>0.9</v>
      </c>
      <c r="E26" s="90">
        <f t="shared" si="0"/>
        <v>0</v>
      </c>
      <c r="F26" s="90">
        <f t="shared" si="0"/>
        <v>0</v>
      </c>
    </row>
    <row r="27" spans="1:6" ht="15.75" customHeight="1" x14ac:dyDescent="0.25">
      <c r="A27" s="5" t="s">
        <v>189</v>
      </c>
      <c r="B27" s="5" t="s">
        <v>320</v>
      </c>
      <c r="C27" s="90">
        <f t="shared" si="0"/>
        <v>0.20700000000000002</v>
      </c>
      <c r="D27" s="90">
        <f t="shared" si="0"/>
        <v>0.20700000000000002</v>
      </c>
      <c r="E27" s="90">
        <f t="shared" si="0"/>
        <v>0</v>
      </c>
      <c r="F27" s="90">
        <f t="shared" si="0"/>
        <v>0</v>
      </c>
    </row>
    <row r="28" spans="1:6" ht="15.75" customHeight="1" x14ac:dyDescent="0.25">
      <c r="A28" s="5"/>
      <c r="B28" s="5" t="s">
        <v>321</v>
      </c>
      <c r="C28" s="90">
        <f t="shared" si="0"/>
        <v>0.9</v>
      </c>
      <c r="D28" s="90">
        <f t="shared" si="0"/>
        <v>0.9</v>
      </c>
      <c r="E28" s="90">
        <f t="shared" si="0"/>
        <v>0.9</v>
      </c>
      <c r="F28" s="90">
        <f t="shared" si="0"/>
        <v>0.9</v>
      </c>
    </row>
    <row r="30" spans="1:6" s="92" customFormat="1" ht="15.75" customHeight="1" x14ac:dyDescent="0.25">
      <c r="A30" s="92" t="s">
        <v>239</v>
      </c>
    </row>
    <row r="31" spans="1:6" ht="15.75" customHeight="1" x14ac:dyDescent="0.25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f t="shared" ref="C32:F43" si="1">C2*1.05</f>
        <v>0.2205</v>
      </c>
      <c r="D32" s="90">
        <f t="shared" si="1"/>
        <v>0.2205</v>
      </c>
      <c r="E32" s="90">
        <f t="shared" si="1"/>
        <v>0</v>
      </c>
      <c r="F32" s="90">
        <f t="shared" si="1"/>
        <v>0</v>
      </c>
    </row>
    <row r="33" spans="1:6" ht="15.75" customHeight="1" x14ac:dyDescent="0.25">
      <c r="A33" s="5"/>
      <c r="B33" s="5" t="s">
        <v>321</v>
      </c>
      <c r="C33" s="90">
        <f t="shared" si="1"/>
        <v>1.05</v>
      </c>
      <c r="D33" s="90">
        <f t="shared" si="1"/>
        <v>1.05</v>
      </c>
      <c r="E33" s="90">
        <f t="shared" si="1"/>
        <v>1.05</v>
      </c>
      <c r="F33" s="90">
        <f t="shared" si="1"/>
        <v>1.05</v>
      </c>
    </row>
    <row r="34" spans="1:6" ht="15.75" customHeight="1" x14ac:dyDescent="0.25">
      <c r="A34" s="5" t="s">
        <v>179</v>
      </c>
      <c r="B34" s="5" t="s">
        <v>320</v>
      </c>
      <c r="C34" s="90">
        <f t="shared" si="1"/>
        <v>0.1575</v>
      </c>
      <c r="D34" s="90">
        <f t="shared" si="1"/>
        <v>0.1575</v>
      </c>
      <c r="E34" s="90">
        <f t="shared" si="1"/>
        <v>0</v>
      </c>
      <c r="F34" s="90">
        <f t="shared" si="1"/>
        <v>0</v>
      </c>
    </row>
    <row r="35" spans="1:6" ht="15.75" customHeight="1" x14ac:dyDescent="0.25">
      <c r="A35" s="5"/>
      <c r="B35" s="5" t="s">
        <v>321</v>
      </c>
      <c r="C35" s="90">
        <f t="shared" si="1"/>
        <v>1.05</v>
      </c>
      <c r="D35" s="90">
        <f t="shared" si="1"/>
        <v>1.05</v>
      </c>
      <c r="E35" s="90">
        <f t="shared" si="1"/>
        <v>1.05</v>
      </c>
      <c r="F35" s="90">
        <f t="shared" si="1"/>
        <v>1.05</v>
      </c>
    </row>
    <row r="36" spans="1:6" ht="15.75" customHeight="1" x14ac:dyDescent="0.25">
      <c r="A36" s="5" t="s">
        <v>180</v>
      </c>
      <c r="B36" s="5" t="s">
        <v>320</v>
      </c>
      <c r="C36" s="90">
        <f t="shared" si="1"/>
        <v>0.1575</v>
      </c>
      <c r="D36" s="90">
        <f t="shared" si="1"/>
        <v>0.1575</v>
      </c>
      <c r="E36" s="90">
        <f t="shared" si="1"/>
        <v>0</v>
      </c>
      <c r="F36" s="90">
        <f t="shared" si="1"/>
        <v>0</v>
      </c>
    </row>
    <row r="37" spans="1:6" ht="15.75" customHeight="1" x14ac:dyDescent="0.25">
      <c r="A37" s="5"/>
      <c r="B37" s="5" t="s">
        <v>321</v>
      </c>
      <c r="C37" s="90">
        <f t="shared" si="1"/>
        <v>1.05</v>
      </c>
      <c r="D37" s="90">
        <f t="shared" si="1"/>
        <v>1.05</v>
      </c>
      <c r="E37" s="90">
        <f t="shared" si="1"/>
        <v>1.05</v>
      </c>
      <c r="F37" s="90">
        <f t="shared" si="1"/>
        <v>1.05</v>
      </c>
    </row>
    <row r="38" spans="1:6" ht="15.75" customHeight="1" x14ac:dyDescent="0.25">
      <c r="A38" s="5" t="s">
        <v>181</v>
      </c>
      <c r="B38" s="5" t="s">
        <v>320</v>
      </c>
      <c r="C38" s="90">
        <f t="shared" si="1"/>
        <v>0.36749999999999999</v>
      </c>
      <c r="D38" s="90">
        <f t="shared" si="1"/>
        <v>0.36749999999999999</v>
      </c>
      <c r="E38" s="90">
        <f t="shared" si="1"/>
        <v>0</v>
      </c>
      <c r="F38" s="90">
        <f t="shared" si="1"/>
        <v>0</v>
      </c>
    </row>
    <row r="39" spans="1:6" ht="15.75" customHeight="1" x14ac:dyDescent="0.25">
      <c r="A39" s="5"/>
      <c r="B39" s="5" t="s">
        <v>321</v>
      </c>
      <c r="C39" s="90">
        <f t="shared" si="1"/>
        <v>1.05</v>
      </c>
      <c r="D39" s="90">
        <f t="shared" si="1"/>
        <v>1.05</v>
      </c>
      <c r="E39" s="90">
        <f t="shared" si="1"/>
        <v>0</v>
      </c>
      <c r="F39" s="90">
        <f t="shared" si="1"/>
        <v>0</v>
      </c>
    </row>
    <row r="40" spans="1:6" ht="15.75" customHeight="1" x14ac:dyDescent="0.25">
      <c r="A40" s="5" t="s">
        <v>185</v>
      </c>
      <c r="B40" s="5" t="s">
        <v>320</v>
      </c>
      <c r="C40" s="90">
        <f t="shared" si="1"/>
        <v>0.36749999999999999</v>
      </c>
      <c r="D40" s="90">
        <f t="shared" si="1"/>
        <v>0.36749999999999999</v>
      </c>
      <c r="E40" s="90">
        <f t="shared" si="1"/>
        <v>0</v>
      </c>
      <c r="F40" s="90">
        <f t="shared" si="1"/>
        <v>0</v>
      </c>
    </row>
    <row r="41" spans="1:6" ht="15.75" customHeight="1" x14ac:dyDescent="0.25">
      <c r="A41" s="5"/>
      <c r="B41" s="5" t="s">
        <v>321</v>
      </c>
      <c r="C41" s="90">
        <f t="shared" si="1"/>
        <v>1.05</v>
      </c>
      <c r="D41" s="90">
        <f t="shared" si="1"/>
        <v>1.05</v>
      </c>
      <c r="E41" s="90">
        <f t="shared" si="1"/>
        <v>0</v>
      </c>
      <c r="F41" s="90">
        <f t="shared" si="1"/>
        <v>0</v>
      </c>
    </row>
    <row r="42" spans="1:6" ht="15.75" customHeight="1" x14ac:dyDescent="0.25">
      <c r="A42" s="5" t="s">
        <v>189</v>
      </c>
      <c r="B42" s="5" t="s">
        <v>320</v>
      </c>
      <c r="C42" s="90">
        <f t="shared" si="1"/>
        <v>0.24150000000000002</v>
      </c>
      <c r="D42" s="90">
        <f t="shared" si="1"/>
        <v>0.24150000000000002</v>
      </c>
      <c r="E42" s="90">
        <f t="shared" si="1"/>
        <v>0</v>
      </c>
      <c r="F42" s="90">
        <f t="shared" si="1"/>
        <v>0</v>
      </c>
    </row>
    <row r="43" spans="1:6" ht="15.75" customHeight="1" x14ac:dyDescent="0.25">
      <c r="A43" s="5"/>
      <c r="B43" s="5" t="s">
        <v>321</v>
      </c>
      <c r="C43" s="90">
        <f t="shared" si="1"/>
        <v>1.05</v>
      </c>
      <c r="D43" s="90">
        <f t="shared" si="1"/>
        <v>1.05</v>
      </c>
      <c r="E43" s="90">
        <f t="shared" si="1"/>
        <v>1.05</v>
      </c>
      <c r="F43" s="90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" customWidth="1"/>
    <col min="2" max="2" width="58.88671875" style="8" bestFit="1" customWidth="1"/>
    <col min="3" max="15" width="15" style="8" customWidth="1"/>
    <col min="16" max="16" width="12.77734375" style="8" customWidth="1"/>
    <col min="17" max="16384" width="12.77734375" style="8"/>
  </cols>
  <sheetData>
    <row r="1" spans="1:15" ht="35.25" customHeight="1" x14ac:dyDescent="0.25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x14ac:dyDescent="0.25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0.33</v>
      </c>
      <c r="M8" s="90">
        <v>0.33</v>
      </c>
      <c r="N8" s="90">
        <v>0.33</v>
      </c>
      <c r="O8" s="90">
        <v>0.33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0.33</v>
      </c>
      <c r="M9" s="90">
        <v>0.33</v>
      </c>
      <c r="N9" s="90">
        <v>0.33</v>
      </c>
      <c r="O9" s="90">
        <v>0.33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.05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1</v>
      </c>
      <c r="F15" s="90">
        <v>1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0.33</v>
      </c>
      <c r="M15" s="90">
        <v>0.33</v>
      </c>
      <c r="N15" s="90">
        <v>0.33</v>
      </c>
      <c r="O15" s="90">
        <v>0.33</v>
      </c>
    </row>
    <row r="17" spans="1:15" x14ac:dyDescent="0.25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0.97599999999999998</v>
      </c>
      <c r="F18" s="90">
        <v>0.97599999999999998</v>
      </c>
      <c r="G18" s="90">
        <v>0.97599999999999998</v>
      </c>
      <c r="H18" s="90">
        <v>0.97599999999999998</v>
      </c>
      <c r="I18" s="90">
        <v>0.97599999999999998</v>
      </c>
      <c r="J18" s="90">
        <v>0.97599999999999998</v>
      </c>
      <c r="K18" s="90">
        <v>0.97599999999999998</v>
      </c>
      <c r="L18" s="90">
        <v>0.97599999999999998</v>
      </c>
      <c r="M18" s="90">
        <v>0.97599999999999998</v>
      </c>
      <c r="N18" s="90">
        <v>0.97599999999999998</v>
      </c>
      <c r="O18" s="90">
        <v>0.97599999999999998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v>0.97599999999999998</v>
      </c>
      <c r="F19" s="90">
        <v>0.97599999999999998</v>
      </c>
      <c r="G19" s="90">
        <v>0.97599999999999998</v>
      </c>
      <c r="H19" s="90">
        <v>0.97599999999999998</v>
      </c>
      <c r="I19" s="90">
        <v>0.97599999999999998</v>
      </c>
      <c r="J19" s="90">
        <v>0.97599999999999998</v>
      </c>
      <c r="K19" s="90">
        <v>0.97599999999999998</v>
      </c>
      <c r="L19" s="90">
        <v>0.97599999999999998</v>
      </c>
      <c r="M19" s="90">
        <v>0.97599999999999998</v>
      </c>
      <c r="N19" s="90">
        <v>0.97599999999999998</v>
      </c>
      <c r="O19" s="90">
        <v>0.97599999999999998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0.97599999999999998</v>
      </c>
      <c r="F20" s="90">
        <v>0.97599999999999998</v>
      </c>
      <c r="G20" s="90">
        <v>0.97599999999999998</v>
      </c>
      <c r="H20" s="90">
        <v>0.97599999999999998</v>
      </c>
      <c r="I20" s="90">
        <v>0.97599999999999998</v>
      </c>
      <c r="J20" s="90">
        <v>0.97599999999999998</v>
      </c>
      <c r="K20" s="90">
        <v>0.97599999999999998</v>
      </c>
      <c r="L20" s="90">
        <v>0.97599999999999998</v>
      </c>
      <c r="M20" s="90">
        <v>0.97599999999999998</v>
      </c>
      <c r="N20" s="90">
        <v>0.97599999999999998</v>
      </c>
      <c r="O20" s="90">
        <v>0.97599999999999998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v>0.9</v>
      </c>
      <c r="F21" s="90">
        <v>0.9</v>
      </c>
      <c r="G21" s="90">
        <v>0.9</v>
      </c>
      <c r="H21" s="90">
        <v>0.9</v>
      </c>
      <c r="I21" s="90">
        <v>0.9</v>
      </c>
      <c r="J21" s="90">
        <v>0.9</v>
      </c>
      <c r="K21" s="90">
        <v>0.9</v>
      </c>
      <c r="L21" s="90">
        <v>0.9</v>
      </c>
      <c r="M21" s="90">
        <v>0.9</v>
      </c>
      <c r="N21" s="90">
        <v>0.9</v>
      </c>
      <c r="O21" s="90">
        <v>0.9</v>
      </c>
    </row>
    <row r="23" spans="1:15" s="92" customFormat="1" x14ac:dyDescent="0.25">
      <c r="A23" s="92" t="s">
        <v>235</v>
      </c>
    </row>
    <row r="24" spans="1:15" ht="26.4" customHeight="1" x14ac:dyDescent="0.25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x14ac:dyDescent="0.25">
      <c r="A25" s="4" t="s">
        <v>324</v>
      </c>
    </row>
    <row r="26" spans="1:15" x14ac:dyDescent="0.25">
      <c r="B26" s="11" t="s">
        <v>170</v>
      </c>
      <c r="C26" s="90">
        <f t="shared" ref="C26:O26" si="0">C3*0.9</f>
        <v>0.47700000000000004</v>
      </c>
      <c r="D26" s="90">
        <f t="shared" si="0"/>
        <v>0.47700000000000004</v>
      </c>
      <c r="E26" s="90">
        <f t="shared" si="0"/>
        <v>0.9</v>
      </c>
      <c r="F26" s="90">
        <f t="shared" si="0"/>
        <v>0.9</v>
      </c>
      <c r="G26" s="90">
        <f t="shared" si="0"/>
        <v>0.9</v>
      </c>
      <c r="H26" s="90">
        <f t="shared" si="0"/>
        <v>0.9</v>
      </c>
      <c r="I26" s="90">
        <f t="shared" si="0"/>
        <v>0.9</v>
      </c>
      <c r="J26" s="90">
        <f t="shared" si="0"/>
        <v>0.9</v>
      </c>
      <c r="K26" s="90">
        <f t="shared" si="0"/>
        <v>0.9</v>
      </c>
      <c r="L26" s="90">
        <f t="shared" si="0"/>
        <v>0.9</v>
      </c>
      <c r="M26" s="90">
        <f t="shared" si="0"/>
        <v>0.9</v>
      </c>
      <c r="N26" s="90">
        <f t="shared" si="0"/>
        <v>0.9</v>
      </c>
      <c r="O26" s="90">
        <f t="shared" si="0"/>
        <v>0.9</v>
      </c>
    </row>
    <row r="27" spans="1:15" x14ac:dyDescent="0.25">
      <c r="B27" s="11" t="s">
        <v>175</v>
      </c>
      <c r="C27" s="90">
        <f t="shared" ref="C27:O27" si="1">C4*0.9</f>
        <v>0.9</v>
      </c>
      <c r="D27" s="90">
        <f t="shared" si="1"/>
        <v>0.9</v>
      </c>
      <c r="E27" s="90">
        <f t="shared" si="1"/>
        <v>0.9</v>
      </c>
      <c r="F27" s="90">
        <f t="shared" si="1"/>
        <v>0.9</v>
      </c>
      <c r="G27" s="90">
        <f t="shared" si="1"/>
        <v>0.9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0.9</v>
      </c>
      <c r="M27" s="90">
        <f t="shared" si="1"/>
        <v>0.9</v>
      </c>
      <c r="N27" s="90">
        <f t="shared" si="1"/>
        <v>0.9</v>
      </c>
      <c r="O27" s="90">
        <f t="shared" si="1"/>
        <v>0.9</v>
      </c>
    </row>
    <row r="28" spans="1:15" x14ac:dyDescent="0.25">
      <c r="B28" s="11" t="s">
        <v>176</v>
      </c>
      <c r="C28" s="90">
        <f t="shared" ref="C28:O28" si="2">C5*0.9</f>
        <v>0.9</v>
      </c>
      <c r="D28" s="90">
        <f t="shared" si="2"/>
        <v>0.9</v>
      </c>
      <c r="E28" s="90">
        <f t="shared" si="2"/>
        <v>0.9</v>
      </c>
      <c r="F28" s="90">
        <f t="shared" si="2"/>
        <v>0.9</v>
      </c>
      <c r="G28" s="90">
        <f t="shared" si="2"/>
        <v>0.9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0.9</v>
      </c>
      <c r="M28" s="90">
        <f t="shared" si="2"/>
        <v>0.9</v>
      </c>
      <c r="N28" s="90">
        <f t="shared" si="2"/>
        <v>0.9</v>
      </c>
      <c r="O28" s="90">
        <f t="shared" si="2"/>
        <v>0.9</v>
      </c>
    </row>
    <row r="29" spans="1:15" x14ac:dyDescent="0.25">
      <c r="B29" s="11" t="s">
        <v>177</v>
      </c>
      <c r="C29" s="90">
        <f t="shared" ref="C29:O29" si="3">C6*0.9</f>
        <v>0.9</v>
      </c>
      <c r="D29" s="90">
        <f t="shared" si="3"/>
        <v>0.9</v>
      </c>
      <c r="E29" s="90">
        <f t="shared" si="3"/>
        <v>0.9</v>
      </c>
      <c r="F29" s="90">
        <f t="shared" si="3"/>
        <v>0.9</v>
      </c>
      <c r="G29" s="90">
        <f t="shared" si="3"/>
        <v>0.9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0.9</v>
      </c>
      <c r="M29" s="90">
        <f t="shared" si="3"/>
        <v>0.9</v>
      </c>
      <c r="N29" s="90">
        <f t="shared" si="3"/>
        <v>0.9</v>
      </c>
      <c r="O29" s="90">
        <f t="shared" si="3"/>
        <v>0.9</v>
      </c>
    </row>
    <row r="30" spans="1:15" x14ac:dyDescent="0.25">
      <c r="B30" s="11" t="s">
        <v>178</v>
      </c>
      <c r="C30" s="90">
        <f t="shared" ref="C30:O30" si="4">C7*0.9</f>
        <v>0.9</v>
      </c>
      <c r="D30" s="90">
        <f t="shared" si="4"/>
        <v>0.9</v>
      </c>
      <c r="E30" s="90">
        <f t="shared" si="4"/>
        <v>0.9</v>
      </c>
      <c r="F30" s="90">
        <f t="shared" si="4"/>
        <v>0.9</v>
      </c>
      <c r="G30" s="90">
        <f t="shared" si="4"/>
        <v>0.9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0.9</v>
      </c>
      <c r="M30" s="90">
        <f t="shared" si="4"/>
        <v>0.9</v>
      </c>
      <c r="N30" s="90">
        <f t="shared" si="4"/>
        <v>0.9</v>
      </c>
      <c r="O30" s="90">
        <f t="shared" si="4"/>
        <v>0.9</v>
      </c>
    </row>
    <row r="31" spans="1:15" x14ac:dyDescent="0.25">
      <c r="B31" s="5" t="s">
        <v>179</v>
      </c>
      <c r="C31" s="90">
        <f t="shared" ref="C31:O31" si="5">C8*0.9</f>
        <v>0.9</v>
      </c>
      <c r="D31" s="90">
        <f t="shared" si="5"/>
        <v>0.9</v>
      </c>
      <c r="E31" s="90">
        <f t="shared" si="5"/>
        <v>0.9</v>
      </c>
      <c r="F31" s="90">
        <f t="shared" si="5"/>
        <v>0.9</v>
      </c>
      <c r="G31" s="90">
        <f t="shared" si="5"/>
        <v>0.9</v>
      </c>
      <c r="H31" s="90">
        <f t="shared" si="5"/>
        <v>0.9</v>
      </c>
      <c r="I31" s="90">
        <f t="shared" si="5"/>
        <v>0.9</v>
      </c>
      <c r="J31" s="90">
        <f t="shared" si="5"/>
        <v>0.9</v>
      </c>
      <c r="K31" s="90">
        <f t="shared" si="5"/>
        <v>0.9</v>
      </c>
      <c r="L31" s="90">
        <f t="shared" si="5"/>
        <v>0.29700000000000004</v>
      </c>
      <c r="M31" s="90">
        <f t="shared" si="5"/>
        <v>0.29700000000000004</v>
      </c>
      <c r="N31" s="90">
        <f t="shared" si="5"/>
        <v>0.29700000000000004</v>
      </c>
      <c r="O31" s="90">
        <f t="shared" si="5"/>
        <v>0.29700000000000004</v>
      </c>
    </row>
    <row r="32" spans="1:15" x14ac:dyDescent="0.25">
      <c r="B32" s="5" t="s">
        <v>180</v>
      </c>
      <c r="C32" s="90">
        <f t="shared" ref="C32:O32" si="6">C9*0.9</f>
        <v>0.9</v>
      </c>
      <c r="D32" s="90">
        <f t="shared" si="6"/>
        <v>0.9</v>
      </c>
      <c r="E32" s="90">
        <f t="shared" si="6"/>
        <v>0.9</v>
      </c>
      <c r="F32" s="90">
        <f t="shared" si="6"/>
        <v>0.9</v>
      </c>
      <c r="G32" s="90">
        <f t="shared" si="6"/>
        <v>0.9</v>
      </c>
      <c r="H32" s="90">
        <f t="shared" si="6"/>
        <v>0.9</v>
      </c>
      <c r="I32" s="90">
        <f t="shared" si="6"/>
        <v>0.9</v>
      </c>
      <c r="J32" s="90">
        <f t="shared" si="6"/>
        <v>0.9</v>
      </c>
      <c r="K32" s="90">
        <f t="shared" si="6"/>
        <v>0.9</v>
      </c>
      <c r="L32" s="90">
        <f t="shared" si="6"/>
        <v>0.29700000000000004</v>
      </c>
      <c r="M32" s="90">
        <f t="shared" si="6"/>
        <v>0.29700000000000004</v>
      </c>
      <c r="N32" s="90">
        <f t="shared" si="6"/>
        <v>0.29700000000000004</v>
      </c>
      <c r="O32" s="90">
        <f t="shared" si="6"/>
        <v>0.29700000000000004</v>
      </c>
    </row>
    <row r="33" spans="1:15" x14ac:dyDescent="0.25">
      <c r="B33" s="11" t="s">
        <v>181</v>
      </c>
      <c r="C33" s="90">
        <f t="shared" ref="C33:O33" si="7">C10*0.9</f>
        <v>0.9</v>
      </c>
      <c r="D33" s="90">
        <f t="shared" si="7"/>
        <v>0.9</v>
      </c>
      <c r="E33" s="90">
        <f t="shared" si="7"/>
        <v>0.9</v>
      </c>
      <c r="F33" s="90">
        <f t="shared" si="7"/>
        <v>0.9</v>
      </c>
      <c r="G33" s="90">
        <f t="shared" si="7"/>
        <v>0.9</v>
      </c>
      <c r="H33" s="90">
        <f t="shared" si="7"/>
        <v>0.9</v>
      </c>
      <c r="I33" s="90">
        <f t="shared" si="7"/>
        <v>0.9</v>
      </c>
      <c r="J33" s="90">
        <f t="shared" si="7"/>
        <v>0.9</v>
      </c>
      <c r="K33" s="90">
        <f t="shared" si="7"/>
        <v>0.9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C11*0.9</f>
        <v>0.9</v>
      </c>
      <c r="D34" s="90">
        <f t="shared" si="8"/>
        <v>0.9</v>
      </c>
      <c r="E34" s="90">
        <f t="shared" si="8"/>
        <v>0.621</v>
      </c>
      <c r="F34" s="90">
        <f t="shared" si="8"/>
        <v>0.621</v>
      </c>
      <c r="G34" s="90">
        <f t="shared" si="8"/>
        <v>0.9</v>
      </c>
      <c r="H34" s="90">
        <f t="shared" si="8"/>
        <v>0.9</v>
      </c>
      <c r="I34" s="90">
        <f t="shared" si="8"/>
        <v>0.9</v>
      </c>
      <c r="J34" s="90">
        <f t="shared" si="8"/>
        <v>0.9</v>
      </c>
      <c r="K34" s="90">
        <f t="shared" si="8"/>
        <v>0.9</v>
      </c>
      <c r="L34" s="90">
        <f t="shared" si="8"/>
        <v>0.9</v>
      </c>
      <c r="M34" s="90">
        <f t="shared" si="8"/>
        <v>0.9</v>
      </c>
      <c r="N34" s="90">
        <f t="shared" si="8"/>
        <v>0.9</v>
      </c>
      <c r="O34" s="90">
        <f t="shared" si="8"/>
        <v>0.9</v>
      </c>
    </row>
    <row r="35" spans="1:15" x14ac:dyDescent="0.25">
      <c r="B35" s="11" t="s">
        <v>185</v>
      </c>
      <c r="C35" s="90">
        <f t="shared" ref="C35:O35" si="9">C12*0.9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C13*0.9</f>
        <v>0.9</v>
      </c>
      <c r="D36" s="90">
        <f t="shared" si="10"/>
        <v>0.9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0.9</v>
      </c>
      <c r="I36" s="90">
        <f t="shared" si="10"/>
        <v>0.9</v>
      </c>
      <c r="J36" s="90">
        <f t="shared" si="10"/>
        <v>0.9</v>
      </c>
      <c r="K36" s="90">
        <f t="shared" si="10"/>
        <v>0.9</v>
      </c>
      <c r="L36" s="90">
        <f t="shared" si="10"/>
        <v>0.9</v>
      </c>
      <c r="M36" s="90">
        <f t="shared" si="10"/>
        <v>0.9</v>
      </c>
      <c r="N36" s="90">
        <f t="shared" si="10"/>
        <v>0.9</v>
      </c>
      <c r="O36" s="90">
        <f t="shared" si="10"/>
        <v>0.9</v>
      </c>
    </row>
    <row r="37" spans="1:15" x14ac:dyDescent="0.25">
      <c r="B37" s="11" t="s">
        <v>189</v>
      </c>
      <c r="C37" s="90">
        <f t="shared" ref="C37:O37" si="11">C14*0.9</f>
        <v>0.9</v>
      </c>
      <c r="D37" s="90">
        <f t="shared" si="11"/>
        <v>0.9</v>
      </c>
      <c r="E37" s="90">
        <f t="shared" si="11"/>
        <v>0.9</v>
      </c>
      <c r="F37" s="90">
        <f t="shared" si="11"/>
        <v>0.9</v>
      </c>
      <c r="G37" s="90">
        <f t="shared" si="11"/>
        <v>0.9</v>
      </c>
      <c r="H37" s="90">
        <f t="shared" si="11"/>
        <v>0.9</v>
      </c>
      <c r="I37" s="90">
        <f t="shared" si="11"/>
        <v>0.9</v>
      </c>
      <c r="J37" s="90">
        <f t="shared" si="11"/>
        <v>0.9</v>
      </c>
      <c r="K37" s="90">
        <f t="shared" si="11"/>
        <v>0.9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C15*0.9</f>
        <v>0.9</v>
      </c>
      <c r="D38" s="90">
        <f t="shared" si="12"/>
        <v>0.9</v>
      </c>
      <c r="E38" s="90">
        <f t="shared" si="12"/>
        <v>0.9</v>
      </c>
      <c r="F38" s="90">
        <f t="shared" si="12"/>
        <v>0.9</v>
      </c>
      <c r="G38" s="90">
        <f t="shared" si="12"/>
        <v>0.9</v>
      </c>
      <c r="H38" s="90">
        <f t="shared" si="12"/>
        <v>0.9</v>
      </c>
      <c r="I38" s="90">
        <f t="shared" si="12"/>
        <v>0.9</v>
      </c>
      <c r="J38" s="90">
        <f t="shared" si="12"/>
        <v>0.9</v>
      </c>
      <c r="K38" s="90">
        <f t="shared" si="12"/>
        <v>0.9</v>
      </c>
      <c r="L38" s="90">
        <f t="shared" si="12"/>
        <v>0.29700000000000004</v>
      </c>
      <c r="M38" s="90">
        <f t="shared" si="12"/>
        <v>0.29700000000000004</v>
      </c>
      <c r="N38" s="90">
        <f t="shared" si="12"/>
        <v>0.29700000000000004</v>
      </c>
      <c r="O38" s="90">
        <f t="shared" si="12"/>
        <v>0.29700000000000004</v>
      </c>
    </row>
    <row r="40" spans="1:15" x14ac:dyDescent="0.25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C18*0.9</f>
        <v>0.9</v>
      </c>
      <c r="D41" s="90">
        <f t="shared" si="13"/>
        <v>0.9</v>
      </c>
      <c r="E41" s="90">
        <f t="shared" si="13"/>
        <v>0.87839999999999996</v>
      </c>
      <c r="F41" s="90">
        <f t="shared" si="13"/>
        <v>0.87839999999999996</v>
      </c>
      <c r="G41" s="90">
        <f t="shared" si="13"/>
        <v>0.87839999999999996</v>
      </c>
      <c r="H41" s="90">
        <f t="shared" si="13"/>
        <v>0.87839999999999996</v>
      </c>
      <c r="I41" s="90">
        <f t="shared" si="13"/>
        <v>0.87839999999999996</v>
      </c>
      <c r="J41" s="90">
        <f t="shared" si="13"/>
        <v>0.87839999999999996</v>
      </c>
      <c r="K41" s="90">
        <f t="shared" si="13"/>
        <v>0.87839999999999996</v>
      </c>
      <c r="L41" s="90">
        <f t="shared" si="13"/>
        <v>0.87839999999999996</v>
      </c>
      <c r="M41" s="90">
        <f t="shared" si="13"/>
        <v>0.87839999999999996</v>
      </c>
      <c r="N41" s="90">
        <f t="shared" si="13"/>
        <v>0.87839999999999996</v>
      </c>
      <c r="O41" s="90">
        <f t="shared" si="13"/>
        <v>0.87839999999999996</v>
      </c>
    </row>
    <row r="42" spans="1:15" x14ac:dyDescent="0.25">
      <c r="B42" s="5" t="s">
        <v>173</v>
      </c>
      <c r="C42" s="90">
        <f t="shared" ref="C42:O42" si="14">C19*0.9</f>
        <v>0.9</v>
      </c>
      <c r="D42" s="90">
        <f t="shared" si="14"/>
        <v>0.9</v>
      </c>
      <c r="E42" s="90">
        <f t="shared" si="14"/>
        <v>0.87839999999999996</v>
      </c>
      <c r="F42" s="90">
        <f t="shared" si="14"/>
        <v>0.87839999999999996</v>
      </c>
      <c r="G42" s="90">
        <f t="shared" si="14"/>
        <v>0.87839999999999996</v>
      </c>
      <c r="H42" s="90">
        <f t="shared" si="14"/>
        <v>0.87839999999999996</v>
      </c>
      <c r="I42" s="90">
        <f t="shared" si="14"/>
        <v>0.87839999999999996</v>
      </c>
      <c r="J42" s="90">
        <f t="shared" si="14"/>
        <v>0.87839999999999996</v>
      </c>
      <c r="K42" s="90">
        <f t="shared" si="14"/>
        <v>0.87839999999999996</v>
      </c>
      <c r="L42" s="90">
        <f t="shared" si="14"/>
        <v>0.87839999999999996</v>
      </c>
      <c r="M42" s="90">
        <f t="shared" si="14"/>
        <v>0.87839999999999996</v>
      </c>
      <c r="N42" s="90">
        <f t="shared" si="14"/>
        <v>0.87839999999999996</v>
      </c>
      <c r="O42" s="90">
        <f t="shared" si="14"/>
        <v>0.87839999999999996</v>
      </c>
    </row>
    <row r="43" spans="1:15" x14ac:dyDescent="0.25">
      <c r="B43" s="5" t="s">
        <v>174</v>
      </c>
      <c r="C43" s="90">
        <f t="shared" ref="C43:O43" si="15">C20*0.9</f>
        <v>0.9</v>
      </c>
      <c r="D43" s="90">
        <f t="shared" si="15"/>
        <v>0.9</v>
      </c>
      <c r="E43" s="90">
        <f t="shared" si="15"/>
        <v>0.87839999999999996</v>
      </c>
      <c r="F43" s="90">
        <f t="shared" si="15"/>
        <v>0.87839999999999996</v>
      </c>
      <c r="G43" s="90">
        <f t="shared" si="15"/>
        <v>0.87839999999999996</v>
      </c>
      <c r="H43" s="90">
        <f t="shared" si="15"/>
        <v>0.87839999999999996</v>
      </c>
      <c r="I43" s="90">
        <f t="shared" si="15"/>
        <v>0.87839999999999996</v>
      </c>
      <c r="J43" s="90">
        <f t="shared" si="15"/>
        <v>0.87839999999999996</v>
      </c>
      <c r="K43" s="90">
        <f t="shared" si="15"/>
        <v>0.87839999999999996</v>
      </c>
      <c r="L43" s="90">
        <f t="shared" si="15"/>
        <v>0.87839999999999996</v>
      </c>
      <c r="M43" s="90">
        <f t="shared" si="15"/>
        <v>0.87839999999999996</v>
      </c>
      <c r="N43" s="90">
        <f t="shared" si="15"/>
        <v>0.87839999999999996</v>
      </c>
      <c r="O43" s="90">
        <f t="shared" si="15"/>
        <v>0.87839999999999996</v>
      </c>
    </row>
    <row r="44" spans="1:15" x14ac:dyDescent="0.25">
      <c r="B44" s="5" t="s">
        <v>182</v>
      </c>
      <c r="C44" s="90">
        <f t="shared" ref="C44:O44" si="16">C21*0.9</f>
        <v>0.9</v>
      </c>
      <c r="D44" s="90">
        <f t="shared" si="16"/>
        <v>0.9</v>
      </c>
      <c r="E44" s="90">
        <f t="shared" si="16"/>
        <v>0.81</v>
      </c>
      <c r="F44" s="90">
        <f t="shared" si="16"/>
        <v>0.81</v>
      </c>
      <c r="G44" s="90">
        <f t="shared" si="16"/>
        <v>0.81</v>
      </c>
      <c r="H44" s="90">
        <f t="shared" si="16"/>
        <v>0.81</v>
      </c>
      <c r="I44" s="90">
        <f t="shared" si="16"/>
        <v>0.81</v>
      </c>
      <c r="J44" s="90">
        <f t="shared" si="16"/>
        <v>0.81</v>
      </c>
      <c r="K44" s="90">
        <f t="shared" si="16"/>
        <v>0.81</v>
      </c>
      <c r="L44" s="90">
        <f t="shared" si="16"/>
        <v>0.81</v>
      </c>
      <c r="M44" s="90">
        <f t="shared" si="16"/>
        <v>0.81</v>
      </c>
      <c r="N44" s="90">
        <f t="shared" si="16"/>
        <v>0.81</v>
      </c>
      <c r="O44" s="90">
        <f t="shared" si="16"/>
        <v>0.81</v>
      </c>
    </row>
    <row r="46" spans="1:15" s="92" customFormat="1" x14ac:dyDescent="0.25">
      <c r="A46" s="92" t="s">
        <v>239</v>
      </c>
    </row>
    <row r="47" spans="1:15" ht="26.4" customHeight="1" x14ac:dyDescent="0.25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x14ac:dyDescent="0.25">
      <c r="A48" s="4" t="s">
        <v>326</v>
      </c>
    </row>
    <row r="49" spans="1:15" x14ac:dyDescent="0.25">
      <c r="B49" s="11" t="s">
        <v>170</v>
      </c>
      <c r="C49" s="90">
        <f t="shared" ref="C49:O49" si="17">C3*1.05</f>
        <v>0.55650000000000011</v>
      </c>
      <c r="D49" s="90">
        <f t="shared" si="17"/>
        <v>0.55650000000000011</v>
      </c>
      <c r="E49" s="90">
        <f t="shared" si="17"/>
        <v>1.05</v>
      </c>
      <c r="F49" s="90">
        <f t="shared" si="17"/>
        <v>1.05</v>
      </c>
      <c r="G49" s="90">
        <f t="shared" si="17"/>
        <v>1.05</v>
      </c>
      <c r="H49" s="90">
        <f t="shared" si="17"/>
        <v>1.05</v>
      </c>
      <c r="I49" s="90">
        <f t="shared" si="17"/>
        <v>1.05</v>
      </c>
      <c r="J49" s="90">
        <f t="shared" si="17"/>
        <v>1.05</v>
      </c>
      <c r="K49" s="90">
        <f t="shared" si="17"/>
        <v>1.05</v>
      </c>
      <c r="L49" s="90">
        <f t="shared" si="17"/>
        <v>1.05</v>
      </c>
      <c r="M49" s="90">
        <f t="shared" si="17"/>
        <v>1.05</v>
      </c>
      <c r="N49" s="90">
        <f t="shared" si="17"/>
        <v>1.05</v>
      </c>
      <c r="O49" s="90">
        <f t="shared" si="17"/>
        <v>1.05</v>
      </c>
    </row>
    <row r="50" spans="1:15" x14ac:dyDescent="0.25">
      <c r="B50" s="11" t="s">
        <v>175</v>
      </c>
      <c r="C50" s="90">
        <f t="shared" ref="C50:O50" si="18">C4*1.05</f>
        <v>1.05</v>
      </c>
      <c r="D50" s="90">
        <f t="shared" si="18"/>
        <v>1.05</v>
      </c>
      <c r="E50" s="90">
        <f t="shared" si="18"/>
        <v>1.05</v>
      </c>
      <c r="F50" s="90">
        <f t="shared" si="18"/>
        <v>1.05</v>
      </c>
      <c r="G50" s="90">
        <f t="shared" si="18"/>
        <v>1.05</v>
      </c>
      <c r="H50" s="90">
        <f t="shared" si="18"/>
        <v>0.76649999999999996</v>
      </c>
      <c r="I50" s="90">
        <f t="shared" si="18"/>
        <v>0.76649999999999996</v>
      </c>
      <c r="J50" s="90">
        <f t="shared" si="18"/>
        <v>0.76649999999999996</v>
      </c>
      <c r="K50" s="90">
        <f t="shared" si="18"/>
        <v>0.76649999999999996</v>
      </c>
      <c r="L50" s="90">
        <f t="shared" si="18"/>
        <v>1.05</v>
      </c>
      <c r="M50" s="90">
        <f t="shared" si="18"/>
        <v>1.05</v>
      </c>
      <c r="N50" s="90">
        <f t="shared" si="18"/>
        <v>1.05</v>
      </c>
      <c r="O50" s="90">
        <f t="shared" si="18"/>
        <v>1.05</v>
      </c>
    </row>
    <row r="51" spans="1:15" x14ac:dyDescent="0.25">
      <c r="B51" s="11" t="s">
        <v>176</v>
      </c>
      <c r="C51" s="90">
        <f t="shared" ref="C51:O51" si="19">C5*1.05</f>
        <v>1.05</v>
      </c>
      <c r="D51" s="90">
        <f t="shared" si="19"/>
        <v>1.05</v>
      </c>
      <c r="E51" s="90">
        <f t="shared" si="19"/>
        <v>1.05</v>
      </c>
      <c r="F51" s="90">
        <f t="shared" si="19"/>
        <v>1.05</v>
      </c>
      <c r="G51" s="90">
        <f t="shared" si="19"/>
        <v>1.05</v>
      </c>
      <c r="H51" s="90">
        <f t="shared" si="19"/>
        <v>0.76649999999999996</v>
      </c>
      <c r="I51" s="90">
        <f t="shared" si="19"/>
        <v>0.76649999999999996</v>
      </c>
      <c r="J51" s="90">
        <f t="shared" si="19"/>
        <v>0.76649999999999996</v>
      </c>
      <c r="K51" s="90">
        <f t="shared" si="19"/>
        <v>0.76649999999999996</v>
      </c>
      <c r="L51" s="90">
        <f t="shared" si="19"/>
        <v>1.05</v>
      </c>
      <c r="M51" s="90">
        <f t="shared" si="19"/>
        <v>1.05</v>
      </c>
      <c r="N51" s="90">
        <f t="shared" si="19"/>
        <v>1.05</v>
      </c>
      <c r="O51" s="90">
        <f t="shared" si="19"/>
        <v>1.05</v>
      </c>
    </row>
    <row r="52" spans="1:15" x14ac:dyDescent="0.25">
      <c r="B52" s="11" t="s">
        <v>177</v>
      </c>
      <c r="C52" s="90">
        <f t="shared" ref="C52:O52" si="20">C6*1.05</f>
        <v>1.05</v>
      </c>
      <c r="D52" s="90">
        <f t="shared" si="20"/>
        <v>1.05</v>
      </c>
      <c r="E52" s="90">
        <f t="shared" si="20"/>
        <v>1.05</v>
      </c>
      <c r="F52" s="90">
        <f t="shared" si="20"/>
        <v>1.05</v>
      </c>
      <c r="G52" s="90">
        <f t="shared" si="20"/>
        <v>1.05</v>
      </c>
      <c r="H52" s="90">
        <f t="shared" si="20"/>
        <v>0.76649999999999996</v>
      </c>
      <c r="I52" s="90">
        <f t="shared" si="20"/>
        <v>0.76649999999999996</v>
      </c>
      <c r="J52" s="90">
        <f t="shared" si="20"/>
        <v>0.76649999999999996</v>
      </c>
      <c r="K52" s="90">
        <f t="shared" si="20"/>
        <v>0.76649999999999996</v>
      </c>
      <c r="L52" s="90">
        <f t="shared" si="20"/>
        <v>1.05</v>
      </c>
      <c r="M52" s="90">
        <f t="shared" si="20"/>
        <v>1.05</v>
      </c>
      <c r="N52" s="90">
        <f t="shared" si="20"/>
        <v>1.05</v>
      </c>
      <c r="O52" s="90">
        <f t="shared" si="20"/>
        <v>1.05</v>
      </c>
    </row>
    <row r="53" spans="1:15" x14ac:dyDescent="0.25">
      <c r="B53" s="11" t="s">
        <v>178</v>
      </c>
      <c r="C53" s="90">
        <f t="shared" ref="C53:O53" si="21">C7*1.05</f>
        <v>1.05</v>
      </c>
      <c r="D53" s="90">
        <f t="shared" si="21"/>
        <v>1.05</v>
      </c>
      <c r="E53" s="90">
        <f t="shared" si="21"/>
        <v>1.05</v>
      </c>
      <c r="F53" s="90">
        <f t="shared" si="21"/>
        <v>1.05</v>
      </c>
      <c r="G53" s="90">
        <f t="shared" si="21"/>
        <v>1.05</v>
      </c>
      <c r="H53" s="90">
        <f t="shared" si="21"/>
        <v>0.76649999999999996</v>
      </c>
      <c r="I53" s="90">
        <f t="shared" si="21"/>
        <v>0.76649999999999996</v>
      </c>
      <c r="J53" s="90">
        <f t="shared" si="21"/>
        <v>0.76649999999999996</v>
      </c>
      <c r="K53" s="90">
        <f t="shared" si="21"/>
        <v>0.76649999999999996</v>
      </c>
      <c r="L53" s="90">
        <f t="shared" si="21"/>
        <v>1.05</v>
      </c>
      <c r="M53" s="90">
        <f t="shared" si="21"/>
        <v>1.05</v>
      </c>
      <c r="N53" s="90">
        <f t="shared" si="21"/>
        <v>1.05</v>
      </c>
      <c r="O53" s="90">
        <f t="shared" si="21"/>
        <v>1.05</v>
      </c>
    </row>
    <row r="54" spans="1:15" x14ac:dyDescent="0.25">
      <c r="B54" s="5" t="s">
        <v>179</v>
      </c>
      <c r="C54" s="90">
        <f t="shared" ref="C54:O54" si="22">C8*1.05</f>
        <v>1.05</v>
      </c>
      <c r="D54" s="90">
        <f t="shared" si="22"/>
        <v>1.05</v>
      </c>
      <c r="E54" s="90">
        <f t="shared" si="22"/>
        <v>1.05</v>
      </c>
      <c r="F54" s="90">
        <f t="shared" si="22"/>
        <v>1.05</v>
      </c>
      <c r="G54" s="90">
        <f t="shared" si="22"/>
        <v>1.05</v>
      </c>
      <c r="H54" s="90">
        <f t="shared" si="22"/>
        <v>1.05</v>
      </c>
      <c r="I54" s="90">
        <f t="shared" si="22"/>
        <v>1.05</v>
      </c>
      <c r="J54" s="90">
        <f t="shared" si="22"/>
        <v>1.05</v>
      </c>
      <c r="K54" s="90">
        <f t="shared" si="22"/>
        <v>1.05</v>
      </c>
      <c r="L54" s="90">
        <f t="shared" si="22"/>
        <v>0.34650000000000003</v>
      </c>
      <c r="M54" s="90">
        <f t="shared" si="22"/>
        <v>0.34650000000000003</v>
      </c>
      <c r="N54" s="90">
        <f t="shared" si="22"/>
        <v>0.34650000000000003</v>
      </c>
      <c r="O54" s="90">
        <f t="shared" si="22"/>
        <v>0.34650000000000003</v>
      </c>
    </row>
    <row r="55" spans="1:15" x14ac:dyDescent="0.25">
      <c r="B55" s="5" t="s">
        <v>180</v>
      </c>
      <c r="C55" s="90">
        <f t="shared" ref="C55:O55" si="23">C9*1.05</f>
        <v>1.05</v>
      </c>
      <c r="D55" s="90">
        <f t="shared" si="23"/>
        <v>1.05</v>
      </c>
      <c r="E55" s="90">
        <f t="shared" si="23"/>
        <v>1.05</v>
      </c>
      <c r="F55" s="90">
        <f t="shared" si="23"/>
        <v>1.05</v>
      </c>
      <c r="G55" s="90">
        <f t="shared" si="23"/>
        <v>1.05</v>
      </c>
      <c r="H55" s="90">
        <f t="shared" si="23"/>
        <v>1.05</v>
      </c>
      <c r="I55" s="90">
        <f t="shared" si="23"/>
        <v>1.05</v>
      </c>
      <c r="J55" s="90">
        <f t="shared" si="23"/>
        <v>1.05</v>
      </c>
      <c r="K55" s="90">
        <f t="shared" si="23"/>
        <v>1.05</v>
      </c>
      <c r="L55" s="90">
        <f t="shared" si="23"/>
        <v>0.34650000000000003</v>
      </c>
      <c r="M55" s="90">
        <f t="shared" si="23"/>
        <v>0.34650000000000003</v>
      </c>
      <c r="N55" s="90">
        <f t="shared" si="23"/>
        <v>0.34650000000000003</v>
      </c>
      <c r="O55" s="90">
        <f t="shared" si="23"/>
        <v>0.34650000000000003</v>
      </c>
    </row>
    <row r="56" spans="1:15" x14ac:dyDescent="0.25">
      <c r="B56" s="11" t="s">
        <v>181</v>
      </c>
      <c r="C56" s="90">
        <f t="shared" ref="C56:O56" si="24">C10*1.05</f>
        <v>1.05</v>
      </c>
      <c r="D56" s="90">
        <f t="shared" si="24"/>
        <v>1.05</v>
      </c>
      <c r="E56" s="90">
        <f t="shared" si="24"/>
        <v>1.05</v>
      </c>
      <c r="F56" s="90">
        <f t="shared" si="24"/>
        <v>1.05</v>
      </c>
      <c r="G56" s="90">
        <f t="shared" si="24"/>
        <v>1.05</v>
      </c>
      <c r="H56" s="90">
        <f t="shared" si="24"/>
        <v>1.05</v>
      </c>
      <c r="I56" s="90">
        <f t="shared" si="24"/>
        <v>1.05</v>
      </c>
      <c r="J56" s="90">
        <f t="shared" si="24"/>
        <v>1.05</v>
      </c>
      <c r="K56" s="90">
        <f t="shared" si="24"/>
        <v>1.05</v>
      </c>
      <c r="L56" s="90">
        <f t="shared" si="24"/>
        <v>0.87149999999999994</v>
      </c>
      <c r="M56" s="90">
        <f t="shared" si="24"/>
        <v>0.87149999999999994</v>
      </c>
      <c r="N56" s="90">
        <f t="shared" si="24"/>
        <v>0.87149999999999994</v>
      </c>
      <c r="O56" s="90">
        <f t="shared" si="24"/>
        <v>0.87149999999999994</v>
      </c>
    </row>
    <row r="57" spans="1:15" x14ac:dyDescent="0.25">
      <c r="B57" s="5" t="s">
        <v>184</v>
      </c>
      <c r="C57" s="90">
        <f t="shared" ref="C57:O57" si="25">C11*1.05</f>
        <v>1.05</v>
      </c>
      <c r="D57" s="90">
        <f t="shared" si="25"/>
        <v>1.05</v>
      </c>
      <c r="E57" s="90">
        <f t="shared" si="25"/>
        <v>0.72449999999999992</v>
      </c>
      <c r="F57" s="90">
        <f t="shared" si="25"/>
        <v>0.72449999999999992</v>
      </c>
      <c r="G57" s="90">
        <f t="shared" si="25"/>
        <v>1.05</v>
      </c>
      <c r="H57" s="90">
        <f t="shared" si="25"/>
        <v>1.05</v>
      </c>
      <c r="I57" s="90">
        <f t="shared" si="25"/>
        <v>1.05</v>
      </c>
      <c r="J57" s="90">
        <f t="shared" si="25"/>
        <v>1.05</v>
      </c>
      <c r="K57" s="90">
        <f t="shared" si="25"/>
        <v>1.05</v>
      </c>
      <c r="L57" s="90">
        <f t="shared" si="25"/>
        <v>1.05</v>
      </c>
      <c r="M57" s="90">
        <f t="shared" si="25"/>
        <v>1.05</v>
      </c>
      <c r="N57" s="90">
        <f t="shared" si="25"/>
        <v>1.05</v>
      </c>
      <c r="O57" s="90">
        <f t="shared" si="25"/>
        <v>1.05</v>
      </c>
    </row>
    <row r="58" spans="1:15" x14ac:dyDescent="0.25">
      <c r="B58" s="11" t="s">
        <v>185</v>
      </c>
      <c r="C58" s="90">
        <f t="shared" ref="C58:O58" si="26">C12*1.05</f>
        <v>0.87149999999999994</v>
      </c>
      <c r="D58" s="90">
        <f t="shared" si="26"/>
        <v>0.87149999999999994</v>
      </c>
      <c r="E58" s="90">
        <f t="shared" si="26"/>
        <v>0.87149999999999994</v>
      </c>
      <c r="F58" s="90">
        <f t="shared" si="26"/>
        <v>0.87149999999999994</v>
      </c>
      <c r="G58" s="90">
        <f t="shared" si="26"/>
        <v>0.87149999999999994</v>
      </c>
      <c r="H58" s="90">
        <f t="shared" si="26"/>
        <v>0.87149999999999994</v>
      </c>
      <c r="I58" s="90">
        <f t="shared" si="26"/>
        <v>0.87149999999999994</v>
      </c>
      <c r="J58" s="90">
        <f t="shared" si="26"/>
        <v>0.87149999999999994</v>
      </c>
      <c r="K58" s="90">
        <f t="shared" si="26"/>
        <v>0.87149999999999994</v>
      </c>
      <c r="L58" s="90">
        <f t="shared" si="26"/>
        <v>0.87149999999999994</v>
      </c>
      <c r="M58" s="90">
        <f t="shared" si="26"/>
        <v>0.87149999999999994</v>
      </c>
      <c r="N58" s="90">
        <f t="shared" si="26"/>
        <v>0.87149999999999994</v>
      </c>
      <c r="O58" s="90">
        <f t="shared" si="26"/>
        <v>0.87149999999999994</v>
      </c>
    </row>
    <row r="59" spans="1:15" x14ac:dyDescent="0.25">
      <c r="B59" s="11" t="s">
        <v>188</v>
      </c>
      <c r="C59" s="90">
        <f t="shared" ref="C59:O59" si="27">C13*1.05</f>
        <v>1.05</v>
      </c>
      <c r="D59" s="90">
        <f t="shared" si="27"/>
        <v>1.05</v>
      </c>
      <c r="E59" s="90">
        <f t="shared" si="27"/>
        <v>0.72449999999999992</v>
      </c>
      <c r="F59" s="90">
        <f t="shared" si="27"/>
        <v>0.72449999999999992</v>
      </c>
      <c r="G59" s="90">
        <f t="shared" si="27"/>
        <v>0.72449999999999992</v>
      </c>
      <c r="H59" s="90">
        <f t="shared" si="27"/>
        <v>1.05</v>
      </c>
      <c r="I59" s="90">
        <f t="shared" si="27"/>
        <v>1.05</v>
      </c>
      <c r="J59" s="90">
        <f t="shared" si="27"/>
        <v>1.05</v>
      </c>
      <c r="K59" s="90">
        <f t="shared" si="27"/>
        <v>1.05</v>
      </c>
      <c r="L59" s="90">
        <f t="shared" si="27"/>
        <v>1.05</v>
      </c>
      <c r="M59" s="90">
        <f t="shared" si="27"/>
        <v>1.05</v>
      </c>
      <c r="N59" s="90">
        <f t="shared" si="27"/>
        <v>1.05</v>
      </c>
      <c r="O59" s="90">
        <f t="shared" si="27"/>
        <v>1.05</v>
      </c>
    </row>
    <row r="60" spans="1:15" x14ac:dyDescent="0.25">
      <c r="B60" s="11" t="s">
        <v>189</v>
      </c>
      <c r="C60" s="90">
        <f t="shared" ref="C60:O60" si="28">C14*1.05</f>
        <v>1.05</v>
      </c>
      <c r="D60" s="90">
        <f t="shared" si="28"/>
        <v>1.05</v>
      </c>
      <c r="E60" s="90">
        <f t="shared" si="28"/>
        <v>1.05</v>
      </c>
      <c r="F60" s="90">
        <f t="shared" si="28"/>
        <v>1.05</v>
      </c>
      <c r="G60" s="90">
        <f t="shared" si="28"/>
        <v>1.05</v>
      </c>
      <c r="H60" s="90">
        <f t="shared" si="28"/>
        <v>1.05</v>
      </c>
      <c r="I60" s="90">
        <f t="shared" si="28"/>
        <v>1.05</v>
      </c>
      <c r="J60" s="90">
        <f t="shared" si="28"/>
        <v>1.05</v>
      </c>
      <c r="K60" s="90">
        <f t="shared" si="28"/>
        <v>1.05</v>
      </c>
      <c r="L60" s="90">
        <f t="shared" si="28"/>
        <v>0.34650000000000003</v>
      </c>
      <c r="M60" s="90">
        <f t="shared" si="28"/>
        <v>0.34650000000000003</v>
      </c>
      <c r="N60" s="90">
        <f t="shared" si="28"/>
        <v>0.34650000000000003</v>
      </c>
      <c r="O60" s="90">
        <f t="shared" si="28"/>
        <v>0.34650000000000003</v>
      </c>
    </row>
    <row r="61" spans="1:15" x14ac:dyDescent="0.25">
      <c r="B61" s="5" t="s">
        <v>192</v>
      </c>
      <c r="C61" s="90">
        <f t="shared" ref="C61:O61" si="29">C15*1.05</f>
        <v>1.05</v>
      </c>
      <c r="D61" s="90">
        <f t="shared" si="29"/>
        <v>1.05</v>
      </c>
      <c r="E61" s="90">
        <f t="shared" si="29"/>
        <v>1.05</v>
      </c>
      <c r="F61" s="90">
        <f t="shared" si="29"/>
        <v>1.05</v>
      </c>
      <c r="G61" s="90">
        <f t="shared" si="29"/>
        <v>1.05</v>
      </c>
      <c r="H61" s="90">
        <f t="shared" si="29"/>
        <v>1.05</v>
      </c>
      <c r="I61" s="90">
        <f t="shared" si="29"/>
        <v>1.05</v>
      </c>
      <c r="J61" s="90">
        <f t="shared" si="29"/>
        <v>1.05</v>
      </c>
      <c r="K61" s="90">
        <f t="shared" si="29"/>
        <v>1.05</v>
      </c>
      <c r="L61" s="90">
        <f t="shared" si="29"/>
        <v>0.34650000000000003</v>
      </c>
      <c r="M61" s="90">
        <f t="shared" si="29"/>
        <v>0.34650000000000003</v>
      </c>
      <c r="N61" s="90">
        <f t="shared" si="29"/>
        <v>0.34650000000000003</v>
      </c>
      <c r="O61" s="90">
        <f t="shared" si="29"/>
        <v>0.34650000000000003</v>
      </c>
    </row>
    <row r="63" spans="1:15" x14ac:dyDescent="0.25">
      <c r="A63" s="4" t="s">
        <v>327</v>
      </c>
      <c r="B63" s="11"/>
    </row>
    <row r="64" spans="1:15" x14ac:dyDescent="0.25">
      <c r="B64" s="5" t="s">
        <v>172</v>
      </c>
      <c r="C64" s="90">
        <f t="shared" ref="C64:O64" si="30">C18*1.05</f>
        <v>1.05</v>
      </c>
      <c r="D64" s="90">
        <f t="shared" si="30"/>
        <v>1.05</v>
      </c>
      <c r="E64" s="90">
        <f t="shared" si="30"/>
        <v>1.0247999999999999</v>
      </c>
      <c r="F64" s="90">
        <f t="shared" si="30"/>
        <v>1.0247999999999999</v>
      </c>
      <c r="G64" s="90">
        <f t="shared" si="30"/>
        <v>1.0247999999999999</v>
      </c>
      <c r="H64" s="90">
        <f t="shared" si="30"/>
        <v>1.0247999999999999</v>
      </c>
      <c r="I64" s="90">
        <f t="shared" si="30"/>
        <v>1.0247999999999999</v>
      </c>
      <c r="J64" s="90">
        <f t="shared" si="30"/>
        <v>1.0247999999999999</v>
      </c>
      <c r="K64" s="90">
        <f t="shared" si="30"/>
        <v>1.0247999999999999</v>
      </c>
      <c r="L64" s="90">
        <f t="shared" si="30"/>
        <v>1.0247999999999999</v>
      </c>
      <c r="M64" s="90">
        <f t="shared" si="30"/>
        <v>1.0247999999999999</v>
      </c>
      <c r="N64" s="90">
        <f t="shared" si="30"/>
        <v>1.0247999999999999</v>
      </c>
      <c r="O64" s="90">
        <f t="shared" si="30"/>
        <v>1.0247999999999999</v>
      </c>
    </row>
    <row r="65" spans="2:15" x14ac:dyDescent="0.25">
      <c r="B65" s="5" t="s">
        <v>173</v>
      </c>
      <c r="C65" s="90">
        <f t="shared" ref="C65:O65" si="31">C19*1.05</f>
        <v>1.05</v>
      </c>
      <c r="D65" s="90">
        <f t="shared" si="31"/>
        <v>1.05</v>
      </c>
      <c r="E65" s="90">
        <f t="shared" si="31"/>
        <v>1.0247999999999999</v>
      </c>
      <c r="F65" s="90">
        <f t="shared" si="31"/>
        <v>1.0247999999999999</v>
      </c>
      <c r="G65" s="90">
        <f t="shared" si="31"/>
        <v>1.0247999999999999</v>
      </c>
      <c r="H65" s="90">
        <f t="shared" si="31"/>
        <v>1.0247999999999999</v>
      </c>
      <c r="I65" s="90">
        <f t="shared" si="31"/>
        <v>1.0247999999999999</v>
      </c>
      <c r="J65" s="90">
        <f t="shared" si="31"/>
        <v>1.0247999999999999</v>
      </c>
      <c r="K65" s="90">
        <f t="shared" si="31"/>
        <v>1.0247999999999999</v>
      </c>
      <c r="L65" s="90">
        <f t="shared" si="31"/>
        <v>1.0247999999999999</v>
      </c>
      <c r="M65" s="90">
        <f t="shared" si="31"/>
        <v>1.0247999999999999</v>
      </c>
      <c r="N65" s="90">
        <f t="shared" si="31"/>
        <v>1.0247999999999999</v>
      </c>
      <c r="O65" s="90">
        <f t="shared" si="31"/>
        <v>1.0247999999999999</v>
      </c>
    </row>
    <row r="66" spans="2:15" x14ac:dyDescent="0.25">
      <c r="B66" s="5" t="s">
        <v>174</v>
      </c>
      <c r="C66" s="90">
        <f t="shared" ref="C66:O66" si="32">C20*1.05</f>
        <v>1.05</v>
      </c>
      <c r="D66" s="90">
        <f t="shared" si="32"/>
        <v>1.05</v>
      </c>
      <c r="E66" s="90">
        <f t="shared" si="32"/>
        <v>1.0247999999999999</v>
      </c>
      <c r="F66" s="90">
        <f t="shared" si="32"/>
        <v>1.0247999999999999</v>
      </c>
      <c r="G66" s="90">
        <f t="shared" si="32"/>
        <v>1.0247999999999999</v>
      </c>
      <c r="H66" s="90">
        <f t="shared" si="32"/>
        <v>1.0247999999999999</v>
      </c>
      <c r="I66" s="90">
        <f t="shared" si="32"/>
        <v>1.0247999999999999</v>
      </c>
      <c r="J66" s="90">
        <f t="shared" si="32"/>
        <v>1.0247999999999999</v>
      </c>
      <c r="K66" s="90">
        <f t="shared" si="32"/>
        <v>1.0247999999999999</v>
      </c>
      <c r="L66" s="90">
        <f t="shared" si="32"/>
        <v>1.0247999999999999</v>
      </c>
      <c r="M66" s="90">
        <f t="shared" si="32"/>
        <v>1.0247999999999999</v>
      </c>
      <c r="N66" s="90">
        <f t="shared" si="32"/>
        <v>1.0247999999999999</v>
      </c>
      <c r="O66" s="90">
        <f t="shared" si="32"/>
        <v>1.0247999999999999</v>
      </c>
    </row>
    <row r="67" spans="2:15" x14ac:dyDescent="0.25">
      <c r="B67" s="5" t="s">
        <v>182</v>
      </c>
      <c r="C67" s="90">
        <f t="shared" ref="C67:O67" si="33">C21*1.05</f>
        <v>1.05</v>
      </c>
      <c r="D67" s="90">
        <f t="shared" si="33"/>
        <v>1.05</v>
      </c>
      <c r="E67" s="90">
        <f t="shared" si="33"/>
        <v>0.94500000000000006</v>
      </c>
      <c r="F67" s="90">
        <f t="shared" si="33"/>
        <v>0.94500000000000006</v>
      </c>
      <c r="G67" s="90">
        <f t="shared" si="33"/>
        <v>0.94500000000000006</v>
      </c>
      <c r="H67" s="90">
        <f t="shared" si="33"/>
        <v>0.94500000000000006</v>
      </c>
      <c r="I67" s="90">
        <f t="shared" si="33"/>
        <v>0.94500000000000006</v>
      </c>
      <c r="J67" s="90">
        <f t="shared" si="33"/>
        <v>0.94500000000000006</v>
      </c>
      <c r="K67" s="90">
        <f t="shared" si="33"/>
        <v>0.94500000000000006</v>
      </c>
      <c r="L67" s="90">
        <f t="shared" si="33"/>
        <v>0.94500000000000006</v>
      </c>
      <c r="M67" s="90">
        <f t="shared" si="33"/>
        <v>0.94500000000000006</v>
      </c>
      <c r="N67" s="90">
        <f t="shared" si="33"/>
        <v>0.94500000000000006</v>
      </c>
      <c r="O67" s="90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" customWidth="1"/>
    <col min="2" max="2" width="27.77734375" style="8" customWidth="1"/>
    <col min="3" max="7" width="15.5546875" style="8" customWidth="1"/>
    <col min="8" max="8" width="12.77734375" style="8" customWidth="1"/>
    <col min="9" max="16384" width="12.77734375" style="8"/>
  </cols>
  <sheetData>
    <row r="1" spans="1:7" x14ac:dyDescent="0.25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x14ac:dyDescent="0.25">
      <c r="A2" s="4" t="s">
        <v>328</v>
      </c>
    </row>
    <row r="3" spans="1:7" x14ac:dyDescent="0.25">
      <c r="B3" s="11" t="s">
        <v>157</v>
      </c>
      <c r="C3" s="90">
        <v>1</v>
      </c>
      <c r="D3" s="90">
        <v>0.21</v>
      </c>
      <c r="E3" s="90">
        <v>0.21</v>
      </c>
      <c r="F3" s="90">
        <v>0.21</v>
      </c>
      <c r="G3" s="90">
        <v>0.21</v>
      </c>
    </row>
    <row r="4" spans="1:7" x14ac:dyDescent="0.25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v>0.14299999999999999</v>
      </c>
      <c r="E5" s="90">
        <v>0.14299999999999999</v>
      </c>
      <c r="F5" s="90">
        <v>0.14299999999999999</v>
      </c>
      <c r="G5" s="90">
        <v>0.14299999999999999</v>
      </c>
    </row>
    <row r="7" spans="1:7" s="92" customFormat="1" x14ac:dyDescent="0.25">
      <c r="A7" s="92" t="s">
        <v>330</v>
      </c>
    </row>
    <row r="8" spans="1:7" x14ac:dyDescent="0.25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x14ac:dyDescent="0.25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0.189</v>
      </c>
      <c r="E10" s="90">
        <f>E3*0.9</f>
        <v>0.189</v>
      </c>
      <c r="F10" s="90">
        <f>F3*0.9</f>
        <v>0.189</v>
      </c>
      <c r="G10" s="90">
        <f>G3*0.9</f>
        <v>0.189</v>
      </c>
    </row>
    <row r="11" spans="1:7" x14ac:dyDescent="0.25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0.12869999999999998</v>
      </c>
      <c r="E12" s="90">
        <f>E5*0.9</f>
        <v>0.12869999999999998</v>
      </c>
      <c r="F12" s="90">
        <f>F5*0.9</f>
        <v>0.12869999999999998</v>
      </c>
      <c r="G12" s="90">
        <f>G5*0.9</f>
        <v>0.12869999999999998</v>
      </c>
    </row>
    <row r="14" spans="1:7" s="92" customFormat="1" x14ac:dyDescent="0.25">
      <c r="A14" s="92" t="s">
        <v>333</v>
      </c>
    </row>
    <row r="15" spans="1:7" x14ac:dyDescent="0.25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x14ac:dyDescent="0.25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0.2205</v>
      </c>
      <c r="E17" s="90">
        <f>E3*1.05</f>
        <v>0.2205</v>
      </c>
      <c r="F17" s="90">
        <f>F3*1.05</f>
        <v>0.2205</v>
      </c>
      <c r="G17" s="90">
        <f>G3*1.05</f>
        <v>0.2205</v>
      </c>
    </row>
    <row r="18" spans="1:7" x14ac:dyDescent="0.25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0.15015000000000001</v>
      </c>
      <c r="E19" s="90">
        <f>E5*1.05</f>
        <v>0.15015000000000001</v>
      </c>
      <c r="F19" s="90">
        <f>F5*1.05</f>
        <v>0.15015000000000001</v>
      </c>
      <c r="G19" s="90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J11" sqref="J11"/>
    </sheetView>
  </sheetViews>
  <sheetFormatPr defaultColWidth="12.77734375" defaultRowHeight="13.2" x14ac:dyDescent="0.25"/>
  <cols>
    <col min="1" max="1" width="53" style="5" customWidth="1"/>
    <col min="2" max="2" width="30.5546875" style="5" customWidth="1"/>
    <col min="3" max="3" width="24.77734375" style="5" customWidth="1"/>
    <col min="4" max="4" width="15" style="8" customWidth="1"/>
    <col min="5" max="5" width="13.6640625" style="8" customWidth="1"/>
    <col min="6" max="6" width="14.44140625" style="8" customWidth="1"/>
    <col min="7" max="7" width="12.77734375" style="8" customWidth="1"/>
    <col min="8" max="8" width="17.5546875" style="8" customWidth="1"/>
    <col min="9" max="9" width="12.77734375" style="8" customWidth="1"/>
    <col min="10" max="16384" width="12.77734375" style="8"/>
  </cols>
  <sheetData>
    <row r="1" spans="1:8" x14ac:dyDescent="0.25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0.39473684210526322</v>
      </c>
      <c r="G2" s="90">
        <v>0.39473684210526322</v>
      </c>
      <c r="H2" s="90">
        <v>0.39473684210526322</v>
      </c>
    </row>
    <row r="3" spans="1:8" x14ac:dyDescent="0.25">
      <c r="C3" s="5" t="s">
        <v>339</v>
      </c>
      <c r="D3" s="90">
        <v>0</v>
      </c>
      <c r="E3" s="90">
        <v>0</v>
      </c>
      <c r="F3" s="90">
        <v>0.30769230769230771</v>
      </c>
      <c r="G3" s="90">
        <v>0.30769230769230771</v>
      </c>
      <c r="H3" s="90">
        <v>0.30769230769230771</v>
      </c>
    </row>
    <row r="4" spans="1:8" x14ac:dyDescent="0.25">
      <c r="C4" s="5" t="s">
        <v>340</v>
      </c>
      <c r="D4" s="90">
        <v>0</v>
      </c>
      <c r="E4" s="90">
        <v>0</v>
      </c>
      <c r="F4" s="90">
        <v>0.38507462686567179</v>
      </c>
      <c r="G4" s="90">
        <v>0.38507462686567179</v>
      </c>
      <c r="H4" s="90">
        <v>0.38507462686567179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0.33500000000000002</v>
      </c>
      <c r="G5" s="90">
        <v>0.33500000000000002</v>
      </c>
      <c r="H5" s="90">
        <v>0.33500000000000002</v>
      </c>
    </row>
    <row r="6" spans="1:8" x14ac:dyDescent="0.25">
      <c r="C6" s="5" t="s">
        <v>340</v>
      </c>
      <c r="D6" s="90">
        <v>0</v>
      </c>
      <c r="E6" s="90">
        <v>0</v>
      </c>
      <c r="F6" s="90">
        <v>0.25970149253731339</v>
      </c>
      <c r="G6" s="90">
        <v>0.25970149253731339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0.33500000000000002</v>
      </c>
      <c r="G7" s="90">
        <v>0.33500000000000002</v>
      </c>
      <c r="H7" s="90">
        <v>0.33500000000000002</v>
      </c>
    </row>
    <row r="8" spans="1:8" x14ac:dyDescent="0.25">
      <c r="C8" s="5" t="s">
        <v>340</v>
      </c>
      <c r="D8" s="90">
        <v>0</v>
      </c>
      <c r="E8" s="90">
        <v>0</v>
      </c>
      <c r="F8" s="90">
        <v>0.25970149253731339</v>
      </c>
      <c r="G8" s="90">
        <v>0.25970149253731339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0.33500000000000002</v>
      </c>
      <c r="G9" s="90">
        <v>0.33500000000000002</v>
      </c>
      <c r="H9" s="90">
        <v>0.33500000000000002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0.25970149253731339</v>
      </c>
      <c r="G10" s="90">
        <v>0.25970149253731339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0.33500000000000002</v>
      </c>
      <c r="G11" s="90">
        <v>0.33500000000000002</v>
      </c>
      <c r="H11" s="90">
        <v>0.33500000000000002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0.25970149253731339</v>
      </c>
      <c r="G12" s="90">
        <v>0.25970149253731339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0.33500000000000002</v>
      </c>
      <c r="G13" s="90">
        <v>0.33500000000000002</v>
      </c>
      <c r="H13" s="90">
        <v>0.33500000000000002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0.25970149253731339</v>
      </c>
      <c r="G14" s="90">
        <v>0.25970149253731339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0.33500000000000002</v>
      </c>
      <c r="G15" s="90">
        <v>0.33500000000000002</v>
      </c>
      <c r="H15" s="90">
        <v>0.33500000000000002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0.25970149253731339</v>
      </c>
      <c r="G16" s="90">
        <v>0.25970149253731339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0.33500000000000002</v>
      </c>
      <c r="G17" s="90">
        <v>0.33500000000000002</v>
      </c>
      <c r="H17" s="90">
        <v>0.33500000000000002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0.7</v>
      </c>
      <c r="G18" s="90">
        <v>0.62</v>
      </c>
      <c r="H18" s="90">
        <v>0.62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0.33500000000000002</v>
      </c>
      <c r="G19" s="90">
        <v>0.33500000000000002</v>
      </c>
      <c r="H19" s="90">
        <v>0.33500000000000002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0.84</v>
      </c>
      <c r="G20" s="90">
        <v>0.62</v>
      </c>
      <c r="H20" s="90">
        <v>0.62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0.28260869565217389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0.46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0.28260869565217389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0.46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0.28260869565217389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0.46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0.3</v>
      </c>
      <c r="E42" s="90">
        <v>0.3</v>
      </c>
      <c r="F42" s="90">
        <v>0.3</v>
      </c>
      <c r="G42" s="90">
        <v>0.3</v>
      </c>
      <c r="H42" s="90">
        <v>0.3</v>
      </c>
    </row>
    <row r="43" spans="1:8" x14ac:dyDescent="0.25">
      <c r="C43" s="5" t="s">
        <v>339</v>
      </c>
      <c r="D43" s="90">
        <v>0.5</v>
      </c>
      <c r="E43" s="90">
        <v>0.5</v>
      </c>
      <c r="F43" s="90">
        <v>0.5</v>
      </c>
      <c r="G43" s="90">
        <v>0.5</v>
      </c>
      <c r="H43" s="90">
        <v>0.5</v>
      </c>
    </row>
    <row r="44" spans="1:8" x14ac:dyDescent="0.25">
      <c r="C44" s="5" t="s">
        <v>340</v>
      </c>
      <c r="D44" s="90">
        <v>0.65</v>
      </c>
      <c r="E44" s="90">
        <v>0.65</v>
      </c>
      <c r="F44" s="90">
        <v>0.65</v>
      </c>
      <c r="G44" s="90">
        <v>0.65</v>
      </c>
      <c r="H44" s="90">
        <v>0.65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0.49</v>
      </c>
      <c r="E46" s="90">
        <v>0.49</v>
      </c>
      <c r="F46" s="90">
        <v>0.49</v>
      </c>
      <c r="G46" s="90">
        <v>0.49</v>
      </c>
      <c r="H46" s="90">
        <v>0.49</v>
      </c>
    </row>
    <row r="47" spans="1:8" x14ac:dyDescent="0.25">
      <c r="C47" s="5" t="s">
        <v>340</v>
      </c>
      <c r="D47" s="90">
        <v>0.52</v>
      </c>
      <c r="E47" s="90">
        <v>0.52</v>
      </c>
      <c r="F47" s="90">
        <v>0.52</v>
      </c>
      <c r="G47" s="90">
        <v>0.52</v>
      </c>
      <c r="H47" s="90">
        <v>0.52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0.88372093023255816</v>
      </c>
      <c r="E50" s="90">
        <v>0.88372093023255816</v>
      </c>
      <c r="F50" s="90">
        <v>0.88372093023255816</v>
      </c>
      <c r="G50" s="90">
        <v>0.88372093023255816</v>
      </c>
      <c r="H50" s="90">
        <v>0.88372093023255816</v>
      </c>
    </row>
    <row r="51" spans="1:8" x14ac:dyDescent="0.25">
      <c r="C51" s="5" t="s">
        <v>339</v>
      </c>
      <c r="D51" s="90">
        <v>0.86</v>
      </c>
      <c r="E51" s="90">
        <v>0.86</v>
      </c>
      <c r="F51" s="90">
        <v>0.86</v>
      </c>
      <c r="G51" s="90">
        <v>0.86</v>
      </c>
      <c r="H51" s="90">
        <v>0.86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x14ac:dyDescent="0.25">
      <c r="A55" s="96" t="s">
        <v>330</v>
      </c>
      <c r="B55" s="97"/>
      <c r="C55" s="97"/>
    </row>
    <row r="56" spans="1:8" x14ac:dyDescent="0.25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 t="shared" ref="D57:H66" si="0">D2*0.9</f>
        <v>0</v>
      </c>
      <c r="E57" s="90">
        <f t="shared" si="0"/>
        <v>0</v>
      </c>
      <c r="F57" s="90">
        <f t="shared" si="0"/>
        <v>0.35526315789473689</v>
      </c>
      <c r="G57" s="90">
        <f t="shared" si="0"/>
        <v>0.35526315789473689</v>
      </c>
      <c r="H57" s="90">
        <f t="shared" si="0"/>
        <v>0.35526315789473689</v>
      </c>
    </row>
    <row r="58" spans="1:8" x14ac:dyDescent="0.25">
      <c r="C58" s="5" t="s">
        <v>339</v>
      </c>
      <c r="D58" s="90">
        <f t="shared" si="0"/>
        <v>0</v>
      </c>
      <c r="E58" s="90">
        <f t="shared" si="0"/>
        <v>0</v>
      </c>
      <c r="F58" s="90">
        <f t="shared" si="0"/>
        <v>0.27692307692307694</v>
      </c>
      <c r="G58" s="90">
        <f t="shared" si="0"/>
        <v>0.27692307692307694</v>
      </c>
      <c r="H58" s="90">
        <f t="shared" si="0"/>
        <v>0.27692307692307694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f t="shared" si="0"/>
        <v>0.3465671641791046</v>
      </c>
      <c r="G59" s="90">
        <f t="shared" si="0"/>
        <v>0.3465671641791046</v>
      </c>
      <c r="H59" s="90">
        <f t="shared" si="0"/>
        <v>0.3465671641791046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si="0"/>
        <v>0.30150000000000005</v>
      </c>
      <c r="G60" s="90">
        <f t="shared" si="0"/>
        <v>0.30150000000000005</v>
      </c>
      <c r="H60" s="90">
        <f t="shared" si="0"/>
        <v>0.30150000000000005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0"/>
        <v>0.23373134328358205</v>
      </c>
      <c r="G61" s="90">
        <f t="shared" si="0"/>
        <v>0.23373134328358205</v>
      </c>
      <c r="H61" s="90">
        <f t="shared" si="0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0"/>
        <v>0.30150000000000005</v>
      </c>
      <c r="G62" s="90">
        <f t="shared" si="0"/>
        <v>0.30150000000000005</v>
      </c>
      <c r="H62" s="90">
        <f t="shared" si="0"/>
        <v>0.30150000000000005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0"/>
        <v>0.23373134328358205</v>
      </c>
      <c r="G63" s="90">
        <f t="shared" si="0"/>
        <v>0.23373134328358205</v>
      </c>
      <c r="H63" s="90">
        <f t="shared" si="0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0"/>
        <v>0.30150000000000005</v>
      </c>
      <c r="G64" s="90">
        <f t="shared" si="0"/>
        <v>0.30150000000000005</v>
      </c>
      <c r="H64" s="90">
        <f t="shared" si="0"/>
        <v>0.30150000000000005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0"/>
        <v>0.23373134328358205</v>
      </c>
      <c r="G65" s="90">
        <f t="shared" si="0"/>
        <v>0.23373134328358205</v>
      </c>
      <c r="H65" s="90">
        <f t="shared" si="0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0"/>
        <v>0.30150000000000005</v>
      </c>
      <c r="G66" s="90">
        <f t="shared" si="0"/>
        <v>0.30150000000000005</v>
      </c>
      <c r="H66" s="90">
        <f t="shared" si="0"/>
        <v>0.30150000000000005</v>
      </c>
    </row>
    <row r="67" spans="1:8" x14ac:dyDescent="0.25">
      <c r="C67" s="5" t="s">
        <v>340</v>
      </c>
      <c r="D67" s="90">
        <f t="shared" ref="D67:H76" si="1">D12*0.9</f>
        <v>0</v>
      </c>
      <c r="E67" s="90">
        <f t="shared" si="1"/>
        <v>0</v>
      </c>
      <c r="F67" s="90">
        <f t="shared" si="1"/>
        <v>0.23373134328358205</v>
      </c>
      <c r="G67" s="90">
        <f t="shared" si="1"/>
        <v>0.23373134328358205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1"/>
        <v>0</v>
      </c>
      <c r="E68" s="90">
        <f t="shared" si="1"/>
        <v>0</v>
      </c>
      <c r="F68" s="90">
        <f t="shared" si="1"/>
        <v>0.30150000000000005</v>
      </c>
      <c r="G68" s="90">
        <f t="shared" si="1"/>
        <v>0.30150000000000005</v>
      </c>
      <c r="H68" s="90">
        <f t="shared" si="1"/>
        <v>0.30150000000000005</v>
      </c>
    </row>
    <row r="69" spans="1:8" x14ac:dyDescent="0.25">
      <c r="C69" s="5" t="s">
        <v>340</v>
      </c>
      <c r="D69" s="90">
        <f t="shared" si="1"/>
        <v>0</v>
      </c>
      <c r="E69" s="90">
        <f t="shared" si="1"/>
        <v>0</v>
      </c>
      <c r="F69" s="90">
        <f t="shared" si="1"/>
        <v>0.23373134328358205</v>
      </c>
      <c r="G69" s="90">
        <f t="shared" si="1"/>
        <v>0.23373134328358205</v>
      </c>
      <c r="H69" s="90">
        <f t="shared" si="1"/>
        <v>0</v>
      </c>
    </row>
    <row r="70" spans="1:8" x14ac:dyDescent="0.25">
      <c r="B70" s="5" t="s">
        <v>204</v>
      </c>
      <c r="C70" s="5" t="s">
        <v>338</v>
      </c>
      <c r="D70" s="90">
        <f t="shared" si="1"/>
        <v>0</v>
      </c>
      <c r="E70" s="90">
        <f t="shared" si="1"/>
        <v>0</v>
      </c>
      <c r="F70" s="90">
        <f t="shared" si="1"/>
        <v>0.30150000000000005</v>
      </c>
      <c r="G70" s="90">
        <f t="shared" si="1"/>
        <v>0.30150000000000005</v>
      </c>
      <c r="H70" s="90">
        <f t="shared" si="1"/>
        <v>0.30150000000000005</v>
      </c>
    </row>
    <row r="71" spans="1:8" x14ac:dyDescent="0.25">
      <c r="C71" s="5" t="s">
        <v>340</v>
      </c>
      <c r="D71" s="90">
        <f t="shared" si="1"/>
        <v>0</v>
      </c>
      <c r="E71" s="90">
        <f t="shared" si="1"/>
        <v>0</v>
      </c>
      <c r="F71" s="90">
        <f t="shared" si="1"/>
        <v>0.23373134328358205</v>
      </c>
      <c r="G71" s="90">
        <f t="shared" si="1"/>
        <v>0.23373134328358205</v>
      </c>
      <c r="H71" s="90">
        <f t="shared" si="1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1"/>
        <v>0</v>
      </c>
      <c r="E72" s="90">
        <f t="shared" si="1"/>
        <v>0</v>
      </c>
      <c r="F72" s="90">
        <f t="shared" si="1"/>
        <v>0.30150000000000005</v>
      </c>
      <c r="G72" s="90">
        <f t="shared" si="1"/>
        <v>0.30150000000000005</v>
      </c>
      <c r="H72" s="90">
        <f t="shared" si="1"/>
        <v>0.30150000000000005</v>
      </c>
    </row>
    <row r="73" spans="1:8" x14ac:dyDescent="0.25">
      <c r="C73" s="5" t="s">
        <v>340</v>
      </c>
      <c r="D73" s="90">
        <f t="shared" si="1"/>
        <v>0</v>
      </c>
      <c r="E73" s="90">
        <f t="shared" si="1"/>
        <v>0</v>
      </c>
      <c r="F73" s="90">
        <f t="shared" si="1"/>
        <v>0.63</v>
      </c>
      <c r="G73" s="90">
        <f t="shared" si="1"/>
        <v>0.55800000000000005</v>
      </c>
      <c r="H73" s="90">
        <f t="shared" si="1"/>
        <v>0.55800000000000005</v>
      </c>
    </row>
    <row r="74" spans="1:8" x14ac:dyDescent="0.25">
      <c r="B74" s="5" t="s">
        <v>204</v>
      </c>
      <c r="C74" s="5" t="s">
        <v>338</v>
      </c>
      <c r="D74" s="90">
        <f t="shared" si="1"/>
        <v>0</v>
      </c>
      <c r="E74" s="90">
        <f t="shared" si="1"/>
        <v>0</v>
      </c>
      <c r="F74" s="90">
        <f t="shared" si="1"/>
        <v>0.30150000000000005</v>
      </c>
      <c r="G74" s="90">
        <f t="shared" si="1"/>
        <v>0.30150000000000005</v>
      </c>
      <c r="H74" s="90">
        <f t="shared" si="1"/>
        <v>0.30150000000000005</v>
      </c>
    </row>
    <row r="75" spans="1:8" x14ac:dyDescent="0.25">
      <c r="C75" s="5" t="s">
        <v>340</v>
      </c>
      <c r="D75" s="90">
        <f t="shared" si="1"/>
        <v>0</v>
      </c>
      <c r="E75" s="90">
        <f t="shared" si="1"/>
        <v>0</v>
      </c>
      <c r="F75" s="90">
        <f t="shared" si="1"/>
        <v>0.75600000000000001</v>
      </c>
      <c r="G75" s="90">
        <f t="shared" si="1"/>
        <v>0.55800000000000005</v>
      </c>
      <c r="H75" s="90">
        <f t="shared" si="1"/>
        <v>0.55800000000000005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1"/>
        <v>0.2543478260869565</v>
      </c>
      <c r="E76" s="90">
        <f t="shared" si="1"/>
        <v>0</v>
      </c>
      <c r="F76" s="90">
        <f t="shared" si="1"/>
        <v>0</v>
      </c>
      <c r="G76" s="90">
        <f t="shared" si="1"/>
        <v>0</v>
      </c>
      <c r="H76" s="90">
        <f t="shared" si="1"/>
        <v>0</v>
      </c>
    </row>
    <row r="77" spans="1:8" x14ac:dyDescent="0.25">
      <c r="C77" s="5" t="s">
        <v>339</v>
      </c>
      <c r="D77" s="90">
        <f t="shared" ref="D77:H86" si="2">D22*0.9</f>
        <v>0.41400000000000003</v>
      </c>
      <c r="E77" s="90">
        <f t="shared" si="2"/>
        <v>0</v>
      </c>
      <c r="F77" s="90">
        <f t="shared" si="2"/>
        <v>0</v>
      </c>
      <c r="G77" s="90">
        <f t="shared" si="2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si="2"/>
        <v>0.2543478260869565</v>
      </c>
      <c r="E78" s="90">
        <f t="shared" si="2"/>
        <v>0</v>
      </c>
      <c r="F78" s="90">
        <f t="shared" si="2"/>
        <v>0</v>
      </c>
      <c r="G78" s="90">
        <f t="shared" si="2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2"/>
        <v>0.41400000000000003</v>
      </c>
      <c r="E79" s="90">
        <f t="shared" si="2"/>
        <v>0</v>
      </c>
      <c r="F79" s="90">
        <f t="shared" si="2"/>
        <v>0</v>
      </c>
      <c r="G79" s="90">
        <f t="shared" si="2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2"/>
        <v>0.2543478260869565</v>
      </c>
      <c r="E80" s="90">
        <f t="shared" si="2"/>
        <v>0</v>
      </c>
      <c r="F80" s="90">
        <f t="shared" si="2"/>
        <v>0</v>
      </c>
      <c r="G80" s="90">
        <f t="shared" si="2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2"/>
        <v>0.41400000000000003</v>
      </c>
      <c r="E81" s="90">
        <f t="shared" si="2"/>
        <v>0</v>
      </c>
      <c r="F81" s="90">
        <f t="shared" si="2"/>
        <v>0</v>
      </c>
      <c r="G81" s="90">
        <f t="shared" si="2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2"/>
        <v>0.9</v>
      </c>
      <c r="E82" s="90">
        <f t="shared" si="2"/>
        <v>0.9</v>
      </c>
      <c r="F82" s="90">
        <f t="shared" si="2"/>
        <v>0.9</v>
      </c>
      <c r="G82" s="90">
        <f t="shared" si="2"/>
        <v>0.9</v>
      </c>
      <c r="H82" s="90">
        <f t="shared" si="2"/>
        <v>0.9</v>
      </c>
    </row>
    <row r="83" spans="1:8" x14ac:dyDescent="0.25">
      <c r="C83" s="5" t="s">
        <v>339</v>
      </c>
      <c r="D83" s="90">
        <f t="shared" si="2"/>
        <v>0</v>
      </c>
      <c r="E83" s="90">
        <f t="shared" si="2"/>
        <v>0</v>
      </c>
      <c r="F83" s="90">
        <f t="shared" si="2"/>
        <v>0</v>
      </c>
      <c r="G83" s="90">
        <f t="shared" si="2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2"/>
        <v>0</v>
      </c>
      <c r="E84" s="90">
        <f t="shared" si="2"/>
        <v>0</v>
      </c>
      <c r="F84" s="90">
        <f t="shared" si="2"/>
        <v>0</v>
      </c>
      <c r="G84" s="90">
        <f t="shared" si="2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2"/>
        <v>0.9</v>
      </c>
      <c r="E85" s="90">
        <f t="shared" si="2"/>
        <v>0.9</v>
      </c>
      <c r="F85" s="90">
        <f t="shared" si="2"/>
        <v>0.9</v>
      </c>
      <c r="G85" s="90">
        <f t="shared" si="2"/>
        <v>0.9</v>
      </c>
      <c r="H85" s="90">
        <f t="shared" si="2"/>
        <v>0.9</v>
      </c>
    </row>
    <row r="86" spans="1:8" x14ac:dyDescent="0.25">
      <c r="C86" s="5" t="s">
        <v>339</v>
      </c>
      <c r="D86" s="90">
        <f t="shared" si="2"/>
        <v>0</v>
      </c>
      <c r="E86" s="90">
        <f t="shared" si="2"/>
        <v>0</v>
      </c>
      <c r="F86" s="90">
        <f t="shared" si="2"/>
        <v>0</v>
      </c>
      <c r="G86" s="90">
        <f t="shared" si="2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ref="D87:H96" si="3">D32*0.9</f>
        <v>0</v>
      </c>
      <c r="E87" s="90">
        <f t="shared" si="3"/>
        <v>0</v>
      </c>
      <c r="F87" s="90">
        <f t="shared" si="3"/>
        <v>0</v>
      </c>
      <c r="G87" s="90">
        <f t="shared" si="3"/>
        <v>0</v>
      </c>
      <c r="H87" s="90">
        <f t="shared" si="3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3"/>
        <v>0.9</v>
      </c>
      <c r="E88" s="90">
        <f t="shared" si="3"/>
        <v>0.9</v>
      </c>
      <c r="F88" s="90">
        <f t="shared" si="3"/>
        <v>0.9</v>
      </c>
      <c r="G88" s="90">
        <f t="shared" si="3"/>
        <v>0.9</v>
      </c>
      <c r="H88" s="90">
        <f t="shared" si="3"/>
        <v>0.9</v>
      </c>
    </row>
    <row r="89" spans="1:8" x14ac:dyDescent="0.25">
      <c r="C89" s="5" t="s">
        <v>339</v>
      </c>
      <c r="D89" s="90">
        <f t="shared" si="3"/>
        <v>0</v>
      </c>
      <c r="E89" s="90">
        <f t="shared" si="3"/>
        <v>0</v>
      </c>
      <c r="F89" s="90">
        <f t="shared" si="3"/>
        <v>0</v>
      </c>
      <c r="G89" s="90">
        <f t="shared" si="3"/>
        <v>0</v>
      </c>
      <c r="H89" s="90">
        <f t="shared" si="3"/>
        <v>0</v>
      </c>
    </row>
    <row r="90" spans="1:8" x14ac:dyDescent="0.25">
      <c r="C90" s="5" t="s">
        <v>340</v>
      </c>
      <c r="D90" s="90">
        <f t="shared" si="3"/>
        <v>0</v>
      </c>
      <c r="E90" s="90">
        <f t="shared" si="3"/>
        <v>0</v>
      </c>
      <c r="F90" s="90">
        <f t="shared" si="3"/>
        <v>0</v>
      </c>
      <c r="G90" s="90">
        <f t="shared" si="3"/>
        <v>0</v>
      </c>
      <c r="H90" s="90">
        <f t="shared" si="3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3"/>
        <v>0.9</v>
      </c>
      <c r="E91" s="90">
        <f t="shared" si="3"/>
        <v>0.9</v>
      </c>
      <c r="F91" s="90">
        <f t="shared" si="3"/>
        <v>0.9</v>
      </c>
      <c r="G91" s="90">
        <f t="shared" si="3"/>
        <v>0.9</v>
      </c>
      <c r="H91" s="90">
        <f t="shared" si="3"/>
        <v>0.9</v>
      </c>
    </row>
    <row r="92" spans="1:8" x14ac:dyDescent="0.25">
      <c r="C92" s="5" t="s">
        <v>339</v>
      </c>
      <c r="D92" s="90">
        <f t="shared" si="3"/>
        <v>0</v>
      </c>
      <c r="E92" s="90">
        <f t="shared" si="3"/>
        <v>0</v>
      </c>
      <c r="F92" s="90">
        <f t="shared" si="3"/>
        <v>0</v>
      </c>
      <c r="G92" s="90">
        <f t="shared" si="3"/>
        <v>0</v>
      </c>
      <c r="H92" s="90">
        <f t="shared" si="3"/>
        <v>0</v>
      </c>
    </row>
    <row r="93" spans="1:8" x14ac:dyDescent="0.25">
      <c r="C93" s="5" t="s">
        <v>340</v>
      </c>
      <c r="D93" s="90">
        <f t="shared" si="3"/>
        <v>0</v>
      </c>
      <c r="E93" s="90">
        <f t="shared" si="3"/>
        <v>0</v>
      </c>
      <c r="F93" s="90">
        <f t="shared" si="3"/>
        <v>0</v>
      </c>
      <c r="G93" s="90">
        <f t="shared" si="3"/>
        <v>0</v>
      </c>
      <c r="H93" s="90">
        <f t="shared" si="3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3"/>
        <v>0.9</v>
      </c>
      <c r="E94" s="90">
        <f t="shared" si="3"/>
        <v>0.9</v>
      </c>
      <c r="F94" s="90">
        <f t="shared" si="3"/>
        <v>0.9</v>
      </c>
      <c r="G94" s="90">
        <f t="shared" si="3"/>
        <v>0.9</v>
      </c>
      <c r="H94" s="90">
        <f t="shared" si="3"/>
        <v>0.9</v>
      </c>
    </row>
    <row r="95" spans="1:8" x14ac:dyDescent="0.25">
      <c r="C95" s="5" t="s">
        <v>339</v>
      </c>
      <c r="D95" s="90">
        <f t="shared" si="3"/>
        <v>0</v>
      </c>
      <c r="E95" s="90">
        <f t="shared" si="3"/>
        <v>0</v>
      </c>
      <c r="F95" s="90">
        <f t="shared" si="3"/>
        <v>0</v>
      </c>
      <c r="G95" s="90">
        <f t="shared" si="3"/>
        <v>0</v>
      </c>
      <c r="H95" s="90">
        <f t="shared" si="3"/>
        <v>0</v>
      </c>
    </row>
    <row r="96" spans="1:8" x14ac:dyDescent="0.25">
      <c r="C96" s="5" t="s">
        <v>340</v>
      </c>
      <c r="D96" s="90">
        <f t="shared" si="3"/>
        <v>0</v>
      </c>
      <c r="E96" s="90">
        <f t="shared" si="3"/>
        <v>0</v>
      </c>
      <c r="F96" s="90">
        <f t="shared" si="3"/>
        <v>0</v>
      </c>
      <c r="G96" s="90">
        <f t="shared" si="3"/>
        <v>0</v>
      </c>
      <c r="H96" s="90">
        <f t="shared" si="3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ref="D97:H106" si="4">D42*0.9</f>
        <v>0.27</v>
      </c>
      <c r="E97" s="90">
        <f t="shared" si="4"/>
        <v>0.27</v>
      </c>
      <c r="F97" s="90">
        <f t="shared" si="4"/>
        <v>0.27</v>
      </c>
      <c r="G97" s="90">
        <f t="shared" si="4"/>
        <v>0.27</v>
      </c>
      <c r="H97" s="90">
        <f t="shared" si="4"/>
        <v>0.27</v>
      </c>
    </row>
    <row r="98" spans="1:8" x14ac:dyDescent="0.25">
      <c r="C98" s="5" t="s">
        <v>339</v>
      </c>
      <c r="D98" s="90">
        <f t="shared" si="4"/>
        <v>0.45</v>
      </c>
      <c r="E98" s="90">
        <f t="shared" si="4"/>
        <v>0.45</v>
      </c>
      <c r="F98" s="90">
        <f t="shared" si="4"/>
        <v>0.45</v>
      </c>
      <c r="G98" s="90">
        <f t="shared" si="4"/>
        <v>0.45</v>
      </c>
      <c r="H98" s="90">
        <f t="shared" si="4"/>
        <v>0.45</v>
      </c>
    </row>
    <row r="99" spans="1:8" x14ac:dyDescent="0.25">
      <c r="C99" s="5" t="s">
        <v>340</v>
      </c>
      <c r="D99" s="90">
        <f t="shared" si="4"/>
        <v>0.58500000000000008</v>
      </c>
      <c r="E99" s="90">
        <f t="shared" si="4"/>
        <v>0.58500000000000008</v>
      </c>
      <c r="F99" s="90">
        <f t="shared" si="4"/>
        <v>0.58500000000000008</v>
      </c>
      <c r="G99" s="90">
        <f t="shared" si="4"/>
        <v>0.58500000000000008</v>
      </c>
      <c r="H99" s="90">
        <f t="shared" si="4"/>
        <v>0.58500000000000008</v>
      </c>
    </row>
    <row r="100" spans="1:8" x14ac:dyDescent="0.25">
      <c r="B100" s="5" t="s">
        <v>82</v>
      </c>
      <c r="C100" s="5" t="s">
        <v>338</v>
      </c>
      <c r="D100" s="90">
        <f t="shared" si="4"/>
        <v>0.27</v>
      </c>
      <c r="E100" s="90">
        <f t="shared" si="4"/>
        <v>0.27</v>
      </c>
      <c r="F100" s="90">
        <f t="shared" si="4"/>
        <v>0.27</v>
      </c>
      <c r="G100" s="90">
        <f t="shared" si="4"/>
        <v>0.27</v>
      </c>
      <c r="H100" s="90">
        <f t="shared" si="4"/>
        <v>0.27</v>
      </c>
    </row>
    <row r="101" spans="1:8" x14ac:dyDescent="0.25">
      <c r="C101" s="5" t="s">
        <v>339</v>
      </c>
      <c r="D101" s="90">
        <f t="shared" si="4"/>
        <v>0.441</v>
      </c>
      <c r="E101" s="90">
        <f t="shared" si="4"/>
        <v>0.441</v>
      </c>
      <c r="F101" s="90">
        <f t="shared" si="4"/>
        <v>0.441</v>
      </c>
      <c r="G101" s="90">
        <f t="shared" si="4"/>
        <v>0.441</v>
      </c>
      <c r="H101" s="90">
        <f t="shared" si="4"/>
        <v>0.441</v>
      </c>
    </row>
    <row r="102" spans="1:8" x14ac:dyDescent="0.25">
      <c r="C102" s="5" t="s">
        <v>340</v>
      </c>
      <c r="D102" s="90">
        <f t="shared" si="4"/>
        <v>0.46800000000000003</v>
      </c>
      <c r="E102" s="90">
        <f t="shared" si="4"/>
        <v>0.46800000000000003</v>
      </c>
      <c r="F102" s="90">
        <f t="shared" si="4"/>
        <v>0.46800000000000003</v>
      </c>
      <c r="G102" s="90">
        <f t="shared" si="4"/>
        <v>0.46800000000000003</v>
      </c>
      <c r="H102" s="90">
        <f t="shared" si="4"/>
        <v>0.46800000000000003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4"/>
        <v>0.79200000000000004</v>
      </c>
      <c r="E103" s="90">
        <f t="shared" si="4"/>
        <v>0.79200000000000004</v>
      </c>
      <c r="F103" s="90">
        <f t="shared" si="4"/>
        <v>0.79200000000000004</v>
      </c>
      <c r="G103" s="90">
        <f t="shared" si="4"/>
        <v>0.79200000000000004</v>
      </c>
      <c r="H103" s="90">
        <f t="shared" si="4"/>
        <v>0.79200000000000004</v>
      </c>
    </row>
    <row r="104" spans="1:8" x14ac:dyDescent="0.25">
      <c r="C104" s="5" t="s">
        <v>339</v>
      </c>
      <c r="D104" s="90">
        <f t="shared" si="4"/>
        <v>0.70568181818181819</v>
      </c>
      <c r="E104" s="90">
        <f t="shared" si="4"/>
        <v>0.70568181818181819</v>
      </c>
      <c r="F104" s="90">
        <f t="shared" si="4"/>
        <v>0.70568181818181819</v>
      </c>
      <c r="G104" s="90">
        <f t="shared" si="4"/>
        <v>0.70568181818181819</v>
      </c>
      <c r="H104" s="90">
        <f t="shared" si="4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4"/>
        <v>0.79534883720930238</v>
      </c>
      <c r="E105" s="90">
        <f t="shared" si="4"/>
        <v>0.79534883720930238</v>
      </c>
      <c r="F105" s="90">
        <f t="shared" si="4"/>
        <v>0.79534883720930238</v>
      </c>
      <c r="G105" s="90">
        <f t="shared" si="4"/>
        <v>0.79534883720930238</v>
      </c>
      <c r="H105" s="90">
        <f t="shared" si="4"/>
        <v>0.79534883720930238</v>
      </c>
    </row>
    <row r="106" spans="1:8" x14ac:dyDescent="0.25">
      <c r="C106" s="5" t="s">
        <v>339</v>
      </c>
      <c r="D106" s="90">
        <f t="shared" si="4"/>
        <v>0.77400000000000002</v>
      </c>
      <c r="E106" s="90">
        <f t="shared" si="4"/>
        <v>0.77400000000000002</v>
      </c>
      <c r="F106" s="90">
        <f t="shared" si="4"/>
        <v>0.77400000000000002</v>
      </c>
      <c r="G106" s="90">
        <f t="shared" si="4"/>
        <v>0.77400000000000002</v>
      </c>
      <c r="H106" s="90">
        <f t="shared" si="4"/>
        <v>0.77400000000000002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ref="D107:H116" si="5">D52*0.9</f>
        <v>0.52200000000000002</v>
      </c>
      <c r="E107" s="90">
        <f t="shared" si="5"/>
        <v>0.52200000000000002</v>
      </c>
      <c r="F107" s="90">
        <f t="shared" si="5"/>
        <v>0</v>
      </c>
      <c r="G107" s="90">
        <f t="shared" si="5"/>
        <v>0</v>
      </c>
      <c r="H107" s="90">
        <f t="shared" si="5"/>
        <v>0</v>
      </c>
    </row>
    <row r="108" spans="1:8" x14ac:dyDescent="0.25">
      <c r="C108" s="5" t="s">
        <v>339</v>
      </c>
      <c r="D108" s="90">
        <f t="shared" si="5"/>
        <v>0.45900000000000002</v>
      </c>
      <c r="E108" s="90">
        <f t="shared" si="5"/>
        <v>0.45900000000000002</v>
      </c>
      <c r="F108" s="90">
        <f t="shared" si="5"/>
        <v>0</v>
      </c>
      <c r="G108" s="90">
        <f t="shared" si="5"/>
        <v>0</v>
      </c>
      <c r="H108" s="90">
        <f t="shared" si="5"/>
        <v>0</v>
      </c>
    </row>
    <row r="110" spans="1:8" s="93" customFormat="1" x14ac:dyDescent="0.25">
      <c r="A110" s="96" t="s">
        <v>333</v>
      </c>
      <c r="B110" s="97"/>
      <c r="C110" s="97"/>
    </row>
    <row r="111" spans="1:8" x14ac:dyDescent="0.25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 t="shared" ref="D112:H121" si="6">D2*1.05</f>
        <v>0</v>
      </c>
      <c r="E112" s="90">
        <f t="shared" si="6"/>
        <v>0</v>
      </c>
      <c r="F112" s="90">
        <f t="shared" si="6"/>
        <v>0.41447368421052638</v>
      </c>
      <c r="G112" s="90">
        <f t="shared" si="6"/>
        <v>0.41447368421052638</v>
      </c>
      <c r="H112" s="90">
        <f t="shared" si="6"/>
        <v>0.41447368421052638</v>
      </c>
    </row>
    <row r="113" spans="1:8" x14ac:dyDescent="0.25">
      <c r="C113" s="5" t="s">
        <v>339</v>
      </c>
      <c r="D113" s="90">
        <f t="shared" si="6"/>
        <v>0</v>
      </c>
      <c r="E113" s="90">
        <f t="shared" si="6"/>
        <v>0</v>
      </c>
      <c r="F113" s="90">
        <f t="shared" si="6"/>
        <v>0.32307692307692309</v>
      </c>
      <c r="G113" s="90">
        <f t="shared" si="6"/>
        <v>0.32307692307692309</v>
      </c>
      <c r="H113" s="90">
        <f t="shared" si="6"/>
        <v>0.32307692307692309</v>
      </c>
    </row>
    <row r="114" spans="1:8" x14ac:dyDescent="0.25">
      <c r="C114" s="5" t="s">
        <v>340</v>
      </c>
      <c r="D114" s="90">
        <f t="shared" si="6"/>
        <v>0</v>
      </c>
      <c r="E114" s="90">
        <f t="shared" si="6"/>
        <v>0</v>
      </c>
      <c r="F114" s="90">
        <f t="shared" si="6"/>
        <v>0.40432835820895541</v>
      </c>
      <c r="G114" s="90">
        <f t="shared" si="6"/>
        <v>0.40432835820895541</v>
      </c>
      <c r="H114" s="90">
        <f t="shared" si="6"/>
        <v>0.40432835820895541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6"/>
        <v>0</v>
      </c>
      <c r="E115" s="90">
        <f t="shared" si="6"/>
        <v>0</v>
      </c>
      <c r="F115" s="90">
        <f t="shared" si="6"/>
        <v>0.35175000000000006</v>
      </c>
      <c r="G115" s="90">
        <f t="shared" si="6"/>
        <v>0.35175000000000006</v>
      </c>
      <c r="H115" s="90">
        <f t="shared" si="6"/>
        <v>0.35175000000000006</v>
      </c>
    </row>
    <row r="116" spans="1:8" x14ac:dyDescent="0.25">
      <c r="C116" s="5" t="s">
        <v>340</v>
      </c>
      <c r="D116" s="90">
        <f t="shared" si="6"/>
        <v>0</v>
      </c>
      <c r="E116" s="90">
        <f t="shared" si="6"/>
        <v>0</v>
      </c>
      <c r="F116" s="90">
        <f t="shared" si="6"/>
        <v>0.27268656716417905</v>
      </c>
      <c r="G116" s="90">
        <f t="shared" si="6"/>
        <v>0.27268656716417905</v>
      </c>
      <c r="H116" s="90">
        <f t="shared" si="6"/>
        <v>0</v>
      </c>
    </row>
    <row r="117" spans="1:8" x14ac:dyDescent="0.25">
      <c r="B117" s="5" t="s">
        <v>204</v>
      </c>
      <c r="C117" s="5" t="s">
        <v>338</v>
      </c>
      <c r="D117" s="90">
        <f t="shared" si="6"/>
        <v>0</v>
      </c>
      <c r="E117" s="90">
        <f t="shared" si="6"/>
        <v>0</v>
      </c>
      <c r="F117" s="90">
        <f t="shared" si="6"/>
        <v>0.35175000000000006</v>
      </c>
      <c r="G117" s="90">
        <f t="shared" si="6"/>
        <v>0.35175000000000006</v>
      </c>
      <c r="H117" s="90">
        <f t="shared" si="6"/>
        <v>0.35175000000000006</v>
      </c>
    </row>
    <row r="118" spans="1:8" x14ac:dyDescent="0.25">
      <c r="C118" s="5" t="s">
        <v>340</v>
      </c>
      <c r="D118" s="90">
        <f t="shared" si="6"/>
        <v>0</v>
      </c>
      <c r="E118" s="90">
        <f t="shared" si="6"/>
        <v>0</v>
      </c>
      <c r="F118" s="90">
        <f t="shared" si="6"/>
        <v>0.27268656716417905</v>
      </c>
      <c r="G118" s="90">
        <f t="shared" si="6"/>
        <v>0.27268656716417905</v>
      </c>
      <c r="H118" s="90">
        <f t="shared" si="6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6"/>
        <v>0</v>
      </c>
      <c r="E119" s="90">
        <f t="shared" si="6"/>
        <v>0</v>
      </c>
      <c r="F119" s="90">
        <f t="shared" si="6"/>
        <v>0.35175000000000006</v>
      </c>
      <c r="G119" s="90">
        <f t="shared" si="6"/>
        <v>0.35175000000000006</v>
      </c>
      <c r="H119" s="90">
        <f t="shared" si="6"/>
        <v>0.35175000000000006</v>
      </c>
    </row>
    <row r="120" spans="1:8" x14ac:dyDescent="0.25">
      <c r="C120" s="5" t="s">
        <v>340</v>
      </c>
      <c r="D120" s="90">
        <f t="shared" si="6"/>
        <v>0</v>
      </c>
      <c r="E120" s="90">
        <f t="shared" si="6"/>
        <v>0</v>
      </c>
      <c r="F120" s="90">
        <f t="shared" si="6"/>
        <v>0.27268656716417905</v>
      </c>
      <c r="G120" s="90">
        <f t="shared" si="6"/>
        <v>0.27268656716417905</v>
      </c>
      <c r="H120" s="90">
        <f t="shared" si="6"/>
        <v>0</v>
      </c>
    </row>
    <row r="121" spans="1:8" x14ac:dyDescent="0.25">
      <c r="B121" s="5" t="s">
        <v>204</v>
      </c>
      <c r="C121" s="5" t="s">
        <v>338</v>
      </c>
      <c r="D121" s="90">
        <f t="shared" si="6"/>
        <v>0</v>
      </c>
      <c r="E121" s="90">
        <f t="shared" si="6"/>
        <v>0</v>
      </c>
      <c r="F121" s="90">
        <f t="shared" si="6"/>
        <v>0.35175000000000006</v>
      </c>
      <c r="G121" s="90">
        <f t="shared" si="6"/>
        <v>0.35175000000000006</v>
      </c>
      <c r="H121" s="90">
        <f t="shared" si="6"/>
        <v>0.35175000000000006</v>
      </c>
    </row>
    <row r="122" spans="1:8" x14ac:dyDescent="0.25">
      <c r="C122" s="5" t="s">
        <v>340</v>
      </c>
      <c r="D122" s="90">
        <f t="shared" ref="D122:H131" si="7">D12*1.05</f>
        <v>0</v>
      </c>
      <c r="E122" s="90">
        <f t="shared" si="7"/>
        <v>0</v>
      </c>
      <c r="F122" s="90">
        <f t="shared" si="7"/>
        <v>0.27268656716417905</v>
      </c>
      <c r="G122" s="90">
        <f t="shared" si="7"/>
        <v>0.27268656716417905</v>
      </c>
      <c r="H122" s="90">
        <f t="shared" si="7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7"/>
        <v>0.35175000000000006</v>
      </c>
      <c r="G123" s="90">
        <f t="shared" si="7"/>
        <v>0.35175000000000006</v>
      </c>
      <c r="H123" s="90">
        <f t="shared" si="7"/>
        <v>0.35175000000000006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f t="shared" si="7"/>
        <v>0.27268656716417905</v>
      </c>
      <c r="G124" s="90">
        <f t="shared" si="7"/>
        <v>0.27268656716417905</v>
      </c>
      <c r="H124" s="90">
        <f t="shared" si="7"/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 t="shared" si="7"/>
        <v>0.35175000000000006</v>
      </c>
      <c r="G125" s="90">
        <f t="shared" si="7"/>
        <v>0.35175000000000006</v>
      </c>
      <c r="H125" s="90">
        <f t="shared" si="7"/>
        <v>0.35175000000000006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f t="shared" si="7"/>
        <v>0.27268656716417905</v>
      </c>
      <c r="G126" s="90">
        <f t="shared" si="7"/>
        <v>0.27268656716417905</v>
      </c>
      <c r="H126" s="90">
        <f t="shared" si="7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si="7"/>
        <v>0.35175000000000006</v>
      </c>
      <c r="G127" s="90">
        <f t="shared" si="7"/>
        <v>0.35175000000000006</v>
      </c>
      <c r="H127" s="90">
        <f t="shared" si="7"/>
        <v>0.35175000000000006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7"/>
        <v>0.73499999999999999</v>
      </c>
      <c r="G128" s="90">
        <f t="shared" si="7"/>
        <v>0.65100000000000002</v>
      </c>
      <c r="H128" s="90">
        <f t="shared" si="7"/>
        <v>0.65100000000000002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7"/>
        <v>0.35175000000000006</v>
      </c>
      <c r="G129" s="90">
        <f t="shared" si="7"/>
        <v>0.35175000000000006</v>
      </c>
      <c r="H129" s="90">
        <f t="shared" si="7"/>
        <v>0.35175000000000006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7"/>
        <v>0.88200000000000001</v>
      </c>
      <c r="G130" s="90">
        <f t="shared" si="7"/>
        <v>0.65100000000000002</v>
      </c>
      <c r="H130" s="90">
        <f t="shared" si="7"/>
        <v>0.65100000000000002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0.29673913043478262</v>
      </c>
      <c r="E131" s="90">
        <f t="shared" si="7"/>
        <v>0</v>
      </c>
      <c r="F131" s="90">
        <f t="shared" si="7"/>
        <v>0</v>
      </c>
      <c r="G131" s="90">
        <f t="shared" si="7"/>
        <v>0</v>
      </c>
      <c r="H131" s="90">
        <f t="shared" si="7"/>
        <v>0</v>
      </c>
    </row>
    <row r="132" spans="1:8" x14ac:dyDescent="0.25">
      <c r="C132" s="5" t="s">
        <v>339</v>
      </c>
      <c r="D132" s="90">
        <f t="shared" ref="D132:H141" si="8">D22*1.05</f>
        <v>0.48300000000000004</v>
      </c>
      <c r="E132" s="90">
        <f t="shared" si="8"/>
        <v>0</v>
      </c>
      <c r="F132" s="90">
        <f t="shared" si="8"/>
        <v>0</v>
      </c>
      <c r="G132" s="90">
        <f t="shared" si="8"/>
        <v>0</v>
      </c>
      <c r="H132" s="90">
        <f t="shared" si="8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si="8"/>
        <v>0.29673913043478262</v>
      </c>
      <c r="E133" s="90">
        <f t="shared" si="8"/>
        <v>0</v>
      </c>
      <c r="F133" s="90">
        <f t="shared" si="8"/>
        <v>0</v>
      </c>
      <c r="G133" s="90">
        <f t="shared" si="8"/>
        <v>0</v>
      </c>
      <c r="H133" s="90">
        <f t="shared" si="8"/>
        <v>0</v>
      </c>
    </row>
    <row r="134" spans="1:8" x14ac:dyDescent="0.25">
      <c r="C134" s="5" t="s">
        <v>339</v>
      </c>
      <c r="D134" s="90">
        <f t="shared" si="8"/>
        <v>0.48300000000000004</v>
      </c>
      <c r="E134" s="90">
        <f t="shared" si="8"/>
        <v>0</v>
      </c>
      <c r="F134" s="90">
        <f t="shared" si="8"/>
        <v>0</v>
      </c>
      <c r="G134" s="90">
        <f t="shared" si="8"/>
        <v>0</v>
      </c>
      <c r="H134" s="90">
        <f t="shared" si="8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8"/>
        <v>0.29673913043478262</v>
      </c>
      <c r="E135" s="90">
        <f t="shared" si="8"/>
        <v>0</v>
      </c>
      <c r="F135" s="90">
        <f t="shared" si="8"/>
        <v>0</v>
      </c>
      <c r="G135" s="90">
        <f t="shared" si="8"/>
        <v>0</v>
      </c>
      <c r="H135" s="90">
        <f t="shared" si="8"/>
        <v>0</v>
      </c>
    </row>
    <row r="136" spans="1:8" x14ac:dyDescent="0.25">
      <c r="C136" s="5" t="s">
        <v>339</v>
      </c>
      <c r="D136" s="90">
        <f t="shared" si="8"/>
        <v>0.48300000000000004</v>
      </c>
      <c r="E136" s="90">
        <f t="shared" si="8"/>
        <v>0</v>
      </c>
      <c r="F136" s="90">
        <f t="shared" si="8"/>
        <v>0</v>
      </c>
      <c r="G136" s="90">
        <f t="shared" si="8"/>
        <v>0</v>
      </c>
      <c r="H136" s="90">
        <f t="shared" si="8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8"/>
        <v>1.05</v>
      </c>
      <c r="E137" s="90">
        <f t="shared" si="8"/>
        <v>1.05</v>
      </c>
      <c r="F137" s="90">
        <f t="shared" si="8"/>
        <v>1.05</v>
      </c>
      <c r="G137" s="90">
        <f t="shared" si="8"/>
        <v>1.05</v>
      </c>
      <c r="H137" s="90">
        <f t="shared" si="8"/>
        <v>1.05</v>
      </c>
    </row>
    <row r="138" spans="1:8" x14ac:dyDescent="0.25">
      <c r="C138" s="5" t="s">
        <v>339</v>
      </c>
      <c r="D138" s="90">
        <f t="shared" si="8"/>
        <v>0</v>
      </c>
      <c r="E138" s="90">
        <f t="shared" si="8"/>
        <v>0</v>
      </c>
      <c r="F138" s="90">
        <f t="shared" si="8"/>
        <v>0</v>
      </c>
      <c r="G138" s="90">
        <f t="shared" si="8"/>
        <v>0</v>
      </c>
      <c r="H138" s="90">
        <f t="shared" si="8"/>
        <v>0</v>
      </c>
    </row>
    <row r="139" spans="1:8" x14ac:dyDescent="0.25">
      <c r="C139" s="5" t="s">
        <v>340</v>
      </c>
      <c r="D139" s="90">
        <f t="shared" si="8"/>
        <v>0</v>
      </c>
      <c r="E139" s="90">
        <f t="shared" si="8"/>
        <v>0</v>
      </c>
      <c r="F139" s="90">
        <f t="shared" si="8"/>
        <v>0</v>
      </c>
      <c r="G139" s="90">
        <f t="shared" si="8"/>
        <v>0</v>
      </c>
      <c r="H139" s="90">
        <f t="shared" si="8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8"/>
        <v>1.05</v>
      </c>
      <c r="E140" s="90">
        <f t="shared" si="8"/>
        <v>1.05</v>
      </c>
      <c r="F140" s="90">
        <f t="shared" si="8"/>
        <v>1.05</v>
      </c>
      <c r="G140" s="90">
        <f t="shared" si="8"/>
        <v>1.05</v>
      </c>
      <c r="H140" s="90">
        <f t="shared" si="8"/>
        <v>1.05</v>
      </c>
    </row>
    <row r="141" spans="1:8" x14ac:dyDescent="0.25">
      <c r="C141" s="5" t="s">
        <v>339</v>
      </c>
      <c r="D141" s="90">
        <f t="shared" si="8"/>
        <v>0</v>
      </c>
      <c r="E141" s="90">
        <f t="shared" si="8"/>
        <v>0</v>
      </c>
      <c r="F141" s="90">
        <f t="shared" si="8"/>
        <v>0</v>
      </c>
      <c r="G141" s="90">
        <f t="shared" si="8"/>
        <v>0</v>
      </c>
      <c r="H141" s="90">
        <f t="shared" si="8"/>
        <v>0</v>
      </c>
    </row>
    <row r="142" spans="1:8" x14ac:dyDescent="0.25">
      <c r="C142" s="5" t="s">
        <v>340</v>
      </c>
      <c r="D142" s="90">
        <f t="shared" ref="D142:H151" si="9">D32*1.05</f>
        <v>0</v>
      </c>
      <c r="E142" s="90">
        <f t="shared" si="9"/>
        <v>0</v>
      </c>
      <c r="F142" s="90">
        <f t="shared" si="9"/>
        <v>0</v>
      </c>
      <c r="G142" s="90">
        <f t="shared" si="9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9"/>
        <v>1.05</v>
      </c>
      <c r="E143" s="90">
        <f t="shared" si="9"/>
        <v>1.05</v>
      </c>
      <c r="F143" s="90">
        <f t="shared" si="9"/>
        <v>1.05</v>
      </c>
      <c r="G143" s="90">
        <f t="shared" si="9"/>
        <v>1.05</v>
      </c>
      <c r="H143" s="90">
        <f t="shared" si="9"/>
        <v>1.05</v>
      </c>
    </row>
    <row r="144" spans="1:8" x14ac:dyDescent="0.25">
      <c r="C144" s="5" t="s">
        <v>339</v>
      </c>
      <c r="D144" s="90">
        <f t="shared" si="9"/>
        <v>0</v>
      </c>
      <c r="E144" s="90">
        <f t="shared" si="9"/>
        <v>0</v>
      </c>
      <c r="F144" s="90">
        <f t="shared" si="9"/>
        <v>0</v>
      </c>
      <c r="G144" s="90">
        <f t="shared" si="9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9"/>
        <v>0</v>
      </c>
      <c r="E145" s="90">
        <f t="shared" si="9"/>
        <v>0</v>
      </c>
      <c r="F145" s="90">
        <f t="shared" si="9"/>
        <v>0</v>
      </c>
      <c r="G145" s="90">
        <f t="shared" si="9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9"/>
        <v>1.05</v>
      </c>
      <c r="E146" s="90">
        <f t="shared" si="9"/>
        <v>1.05</v>
      </c>
      <c r="F146" s="90">
        <f t="shared" si="9"/>
        <v>1.05</v>
      </c>
      <c r="G146" s="90">
        <f t="shared" si="9"/>
        <v>1.05</v>
      </c>
      <c r="H146" s="90">
        <f t="shared" si="9"/>
        <v>1.05</v>
      </c>
    </row>
    <row r="147" spans="1:8" x14ac:dyDescent="0.25">
      <c r="C147" s="5" t="s">
        <v>339</v>
      </c>
      <c r="D147" s="90">
        <f t="shared" si="9"/>
        <v>0</v>
      </c>
      <c r="E147" s="90">
        <f t="shared" si="9"/>
        <v>0</v>
      </c>
      <c r="F147" s="90">
        <f t="shared" si="9"/>
        <v>0</v>
      </c>
      <c r="G147" s="90">
        <f t="shared" si="9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9"/>
        <v>0</v>
      </c>
      <c r="E148" s="90">
        <f t="shared" si="9"/>
        <v>0</v>
      </c>
      <c r="F148" s="90">
        <f t="shared" si="9"/>
        <v>0</v>
      </c>
      <c r="G148" s="90">
        <f t="shared" si="9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9"/>
        <v>1.05</v>
      </c>
      <c r="E149" s="90">
        <f t="shared" si="9"/>
        <v>1.05</v>
      </c>
      <c r="F149" s="90">
        <f t="shared" si="9"/>
        <v>1.05</v>
      </c>
      <c r="G149" s="90">
        <f t="shared" si="9"/>
        <v>1.05</v>
      </c>
      <c r="H149" s="90">
        <f t="shared" si="9"/>
        <v>1.05</v>
      </c>
    </row>
    <row r="150" spans="1:8" x14ac:dyDescent="0.25">
      <c r="C150" s="5" t="s">
        <v>339</v>
      </c>
      <c r="D150" s="90">
        <f t="shared" si="9"/>
        <v>0</v>
      </c>
      <c r="E150" s="90">
        <f t="shared" si="9"/>
        <v>0</v>
      </c>
      <c r="F150" s="90">
        <f t="shared" si="9"/>
        <v>0</v>
      </c>
      <c r="G150" s="90">
        <f t="shared" si="9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9"/>
        <v>0</v>
      </c>
      <c r="E151" s="90">
        <f t="shared" si="9"/>
        <v>0</v>
      </c>
      <c r="F151" s="90">
        <f t="shared" si="9"/>
        <v>0</v>
      </c>
      <c r="G151" s="90">
        <f t="shared" si="9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ref="D152:H161" si="10">D42*1.05</f>
        <v>0.315</v>
      </c>
      <c r="E152" s="90">
        <f t="shared" si="10"/>
        <v>0.315</v>
      </c>
      <c r="F152" s="90">
        <f t="shared" si="10"/>
        <v>0.315</v>
      </c>
      <c r="G152" s="90">
        <f t="shared" si="10"/>
        <v>0.315</v>
      </c>
      <c r="H152" s="90">
        <f t="shared" si="10"/>
        <v>0.315</v>
      </c>
    </row>
    <row r="153" spans="1:8" x14ac:dyDescent="0.25">
      <c r="C153" s="5" t="s">
        <v>339</v>
      </c>
      <c r="D153" s="90">
        <f t="shared" si="10"/>
        <v>0.52500000000000002</v>
      </c>
      <c r="E153" s="90">
        <f t="shared" si="10"/>
        <v>0.52500000000000002</v>
      </c>
      <c r="F153" s="90">
        <f t="shared" si="10"/>
        <v>0.52500000000000002</v>
      </c>
      <c r="G153" s="90">
        <f t="shared" si="10"/>
        <v>0.52500000000000002</v>
      </c>
      <c r="H153" s="90">
        <f t="shared" si="10"/>
        <v>0.52500000000000002</v>
      </c>
    </row>
    <row r="154" spans="1:8" x14ac:dyDescent="0.25">
      <c r="C154" s="5" t="s">
        <v>340</v>
      </c>
      <c r="D154" s="90">
        <f t="shared" si="10"/>
        <v>0.68250000000000011</v>
      </c>
      <c r="E154" s="90">
        <f t="shared" si="10"/>
        <v>0.68250000000000011</v>
      </c>
      <c r="F154" s="90">
        <f t="shared" si="10"/>
        <v>0.68250000000000011</v>
      </c>
      <c r="G154" s="90">
        <f t="shared" si="10"/>
        <v>0.68250000000000011</v>
      </c>
      <c r="H154" s="90">
        <f t="shared" si="10"/>
        <v>0.68250000000000011</v>
      </c>
    </row>
    <row r="155" spans="1:8" x14ac:dyDescent="0.25">
      <c r="B155" s="5" t="s">
        <v>82</v>
      </c>
      <c r="C155" s="5" t="s">
        <v>338</v>
      </c>
      <c r="D155" s="90">
        <f t="shared" si="10"/>
        <v>0.315</v>
      </c>
      <c r="E155" s="90">
        <f t="shared" si="10"/>
        <v>0.315</v>
      </c>
      <c r="F155" s="90">
        <f t="shared" si="10"/>
        <v>0.315</v>
      </c>
      <c r="G155" s="90">
        <f t="shared" si="10"/>
        <v>0.315</v>
      </c>
      <c r="H155" s="90">
        <f t="shared" si="10"/>
        <v>0.315</v>
      </c>
    </row>
    <row r="156" spans="1:8" x14ac:dyDescent="0.25">
      <c r="C156" s="5" t="s">
        <v>339</v>
      </c>
      <c r="D156" s="90">
        <f t="shared" si="10"/>
        <v>0.51449999999999996</v>
      </c>
      <c r="E156" s="90">
        <f t="shared" si="10"/>
        <v>0.51449999999999996</v>
      </c>
      <c r="F156" s="90">
        <f t="shared" si="10"/>
        <v>0.51449999999999996</v>
      </c>
      <c r="G156" s="90">
        <f t="shared" si="10"/>
        <v>0.51449999999999996</v>
      </c>
      <c r="H156" s="90">
        <f t="shared" si="10"/>
        <v>0.51449999999999996</v>
      </c>
    </row>
    <row r="157" spans="1:8" x14ac:dyDescent="0.25">
      <c r="C157" s="5" t="s">
        <v>340</v>
      </c>
      <c r="D157" s="90">
        <f t="shared" si="10"/>
        <v>0.54600000000000004</v>
      </c>
      <c r="E157" s="90">
        <f t="shared" si="10"/>
        <v>0.54600000000000004</v>
      </c>
      <c r="F157" s="90">
        <f t="shared" si="10"/>
        <v>0.54600000000000004</v>
      </c>
      <c r="G157" s="90">
        <f t="shared" si="10"/>
        <v>0.54600000000000004</v>
      </c>
      <c r="H157" s="90">
        <f t="shared" si="10"/>
        <v>0.54600000000000004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0"/>
        <v>0.92400000000000004</v>
      </c>
      <c r="E158" s="90">
        <f t="shared" si="10"/>
        <v>0.92400000000000004</v>
      </c>
      <c r="F158" s="90">
        <f t="shared" si="10"/>
        <v>0.92400000000000004</v>
      </c>
      <c r="G158" s="90">
        <f t="shared" si="10"/>
        <v>0.92400000000000004</v>
      </c>
      <c r="H158" s="90">
        <f t="shared" si="10"/>
        <v>0.92400000000000004</v>
      </c>
    </row>
    <row r="159" spans="1:8" x14ac:dyDescent="0.25">
      <c r="C159" s="5" t="s">
        <v>339</v>
      </c>
      <c r="D159" s="90">
        <f t="shared" si="10"/>
        <v>0.8232954545454545</v>
      </c>
      <c r="E159" s="90">
        <f t="shared" si="10"/>
        <v>0.8232954545454545</v>
      </c>
      <c r="F159" s="90">
        <f t="shared" si="10"/>
        <v>0.8232954545454545</v>
      </c>
      <c r="G159" s="90">
        <f t="shared" si="10"/>
        <v>0.8232954545454545</v>
      </c>
      <c r="H159" s="90">
        <f t="shared" si="10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0"/>
        <v>0.9279069767441861</v>
      </c>
      <c r="E160" s="90">
        <f t="shared" si="10"/>
        <v>0.9279069767441861</v>
      </c>
      <c r="F160" s="90">
        <f t="shared" si="10"/>
        <v>0.9279069767441861</v>
      </c>
      <c r="G160" s="90">
        <f t="shared" si="10"/>
        <v>0.9279069767441861</v>
      </c>
      <c r="H160" s="90">
        <f t="shared" si="10"/>
        <v>0.9279069767441861</v>
      </c>
    </row>
    <row r="161" spans="1:8" x14ac:dyDescent="0.25">
      <c r="C161" s="5" t="s">
        <v>339</v>
      </c>
      <c r="D161" s="90">
        <f t="shared" si="10"/>
        <v>0.90300000000000002</v>
      </c>
      <c r="E161" s="90">
        <f t="shared" si="10"/>
        <v>0.90300000000000002</v>
      </c>
      <c r="F161" s="90">
        <f t="shared" si="10"/>
        <v>0.90300000000000002</v>
      </c>
      <c r="G161" s="90">
        <f t="shared" si="10"/>
        <v>0.90300000000000002</v>
      </c>
      <c r="H161" s="90">
        <f t="shared" si="10"/>
        <v>0.90300000000000002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ref="D162:H171" si="11">D52*1.05</f>
        <v>0.60899999999999999</v>
      </c>
      <c r="E162" s="90">
        <f t="shared" si="11"/>
        <v>0.60899999999999999</v>
      </c>
      <c r="F162" s="90">
        <f t="shared" si="11"/>
        <v>0</v>
      </c>
      <c r="G162" s="90">
        <f t="shared" si="11"/>
        <v>0</v>
      </c>
      <c r="H162" s="90">
        <f t="shared" si="11"/>
        <v>0</v>
      </c>
    </row>
    <row r="163" spans="1:8" x14ac:dyDescent="0.25">
      <c r="C163" s="5" t="s">
        <v>339</v>
      </c>
      <c r="D163" s="90">
        <f t="shared" si="11"/>
        <v>0.53550000000000009</v>
      </c>
      <c r="E163" s="90">
        <f t="shared" si="11"/>
        <v>0.53550000000000009</v>
      </c>
      <c r="F163" s="90">
        <f t="shared" si="11"/>
        <v>0</v>
      </c>
      <c r="G163" s="90">
        <f t="shared" si="11"/>
        <v>0</v>
      </c>
      <c r="H163" s="90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" customWidth="1"/>
    <col min="2" max="2" width="27.44140625" style="8" customWidth="1"/>
    <col min="3" max="3" width="23.6640625" style="8" customWidth="1"/>
    <col min="4" max="7" width="17.21875" style="8" customWidth="1"/>
    <col min="8" max="8" width="12.77734375" style="8" customWidth="1"/>
    <col min="9" max="16384" width="12.77734375" style="8"/>
  </cols>
  <sheetData>
    <row r="1" spans="1:8" x14ac:dyDescent="0.25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0.2</v>
      </c>
      <c r="E3" s="90">
        <v>0.2</v>
      </c>
      <c r="F3" s="90">
        <v>0.2</v>
      </c>
      <c r="G3" s="90">
        <v>0.2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x14ac:dyDescent="0.25">
      <c r="A9" s="92" t="s">
        <v>330</v>
      </c>
    </row>
    <row r="10" spans="1:8" x14ac:dyDescent="0.25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D2*0.9</f>
        <v>0.9</v>
      </c>
      <c r="E11" s="90">
        <f t="shared" si="0"/>
        <v>0.9</v>
      </c>
      <c r="F11" s="90">
        <f t="shared" si="0"/>
        <v>0.9</v>
      </c>
      <c r="G11" s="90">
        <f t="shared" si="0"/>
        <v>0.9</v>
      </c>
    </row>
    <row r="12" spans="1:8" x14ac:dyDescent="0.25">
      <c r="C12" s="8" t="s">
        <v>339</v>
      </c>
      <c r="D12" s="90">
        <f t="shared" si="0"/>
        <v>0.18000000000000002</v>
      </c>
      <c r="E12" s="90">
        <f t="shared" si="0"/>
        <v>0.18000000000000002</v>
      </c>
      <c r="F12" s="90">
        <f t="shared" si="0"/>
        <v>0.18000000000000002</v>
      </c>
      <c r="G12" s="90">
        <f t="shared" si="0"/>
        <v>0.18000000000000002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0.9</v>
      </c>
      <c r="E13" s="90">
        <f t="shared" si="0"/>
        <v>0.9</v>
      </c>
      <c r="F13" s="90">
        <f t="shared" si="0"/>
        <v>0.9</v>
      </c>
      <c r="G13" s="90">
        <f t="shared" si="0"/>
        <v>0.9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0.9</v>
      </c>
      <c r="E15" s="90">
        <f t="shared" si="0"/>
        <v>0.9</v>
      </c>
      <c r="F15" s="90">
        <f t="shared" si="0"/>
        <v>0.9</v>
      </c>
      <c r="G15" s="90">
        <f t="shared" si="0"/>
        <v>0.9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x14ac:dyDescent="0.25">
      <c r="A18" s="92" t="s">
        <v>333</v>
      </c>
    </row>
    <row r="19" spans="1:7" x14ac:dyDescent="0.25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D2*1.05</f>
        <v>1.05</v>
      </c>
      <c r="E20" s="90">
        <f t="shared" si="1"/>
        <v>1.05</v>
      </c>
      <c r="F20" s="90">
        <f t="shared" si="1"/>
        <v>1.05</v>
      </c>
      <c r="G20" s="90">
        <f t="shared" si="1"/>
        <v>1.05</v>
      </c>
    </row>
    <row r="21" spans="1:7" x14ac:dyDescent="0.25">
      <c r="C21" s="8" t="s">
        <v>339</v>
      </c>
      <c r="D21" s="90">
        <f t="shared" si="1"/>
        <v>0.21000000000000002</v>
      </c>
      <c r="E21" s="90">
        <f t="shared" si="1"/>
        <v>0.21000000000000002</v>
      </c>
      <c r="F21" s="90">
        <f t="shared" si="1"/>
        <v>0.21000000000000002</v>
      </c>
      <c r="G21" s="90">
        <f t="shared" si="1"/>
        <v>0.21000000000000002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1.05</v>
      </c>
      <c r="E22" s="90">
        <f t="shared" si="1"/>
        <v>1.05</v>
      </c>
      <c r="F22" s="90">
        <f t="shared" si="1"/>
        <v>1.05</v>
      </c>
      <c r="G22" s="90">
        <f t="shared" si="1"/>
        <v>1.05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1.05</v>
      </c>
      <c r="E24" s="90">
        <f t="shared" si="1"/>
        <v>1.05</v>
      </c>
      <c r="F24" s="90">
        <f t="shared" si="1"/>
        <v>1.05</v>
      </c>
      <c r="G24" s="90">
        <f t="shared" si="1"/>
        <v>1.05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2" zoomScale="115" zoomScaleNormal="115" workbookViewId="0">
      <selection activeCell="C11" sqref="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25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5.428221969010761E-3</v>
      </c>
    </row>
    <row r="4" spans="1:8" ht="15.75" customHeight="1" x14ac:dyDescent="0.25">
      <c r="B4" s="19" t="s">
        <v>69</v>
      </c>
      <c r="C4" s="101">
        <v>0.19415152397475319</v>
      </c>
    </row>
    <row r="5" spans="1:8" ht="15.75" customHeight="1" x14ac:dyDescent="0.25">
      <c r="B5" s="19" t="s">
        <v>70</v>
      </c>
      <c r="C5" s="101">
        <v>6.8003195648851919E-2</v>
      </c>
    </row>
    <row r="6" spans="1:8" ht="15.75" customHeight="1" x14ac:dyDescent="0.25">
      <c r="B6" s="19" t="s">
        <v>71</v>
      </c>
      <c r="C6" s="101">
        <v>0.27542884800688872</v>
      </c>
    </row>
    <row r="7" spans="1:8" ht="15.75" customHeight="1" x14ac:dyDescent="0.25">
      <c r="B7" s="19" t="s">
        <v>72</v>
      </c>
      <c r="C7" s="101">
        <v>0.29399238896917612</v>
      </c>
    </row>
    <row r="8" spans="1:8" ht="15.75" customHeight="1" x14ac:dyDescent="0.25">
      <c r="B8" s="19" t="s">
        <v>73</v>
      </c>
      <c r="C8" s="101">
        <v>7.2347115483174544E-3</v>
      </c>
    </row>
    <row r="9" spans="1:8" ht="15.75" customHeight="1" x14ac:dyDescent="0.25">
      <c r="B9" s="19" t="s">
        <v>74</v>
      </c>
      <c r="C9" s="101">
        <v>8.2700724276957113E-2</v>
      </c>
    </row>
    <row r="10" spans="1:8" ht="15.75" customHeight="1" x14ac:dyDescent="0.25">
      <c r="B10" s="19" t="s">
        <v>75</v>
      </c>
      <c r="C10" s="101">
        <v>7.3060385606044664E-2</v>
      </c>
    </row>
    <row r="11" spans="1:8" ht="15.75" customHeight="1" x14ac:dyDescent="0.25">
      <c r="B11" s="27" t="s">
        <v>30</v>
      </c>
      <c r="C11" s="48">
        <f>SUM(C3:C10)</f>
        <v>0.99999999999999989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25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0.11051582338771131</v>
      </c>
      <c r="D14" s="55">
        <v>0.11051582338771131</v>
      </c>
      <c r="E14" s="55">
        <v>0.11051582338771131</v>
      </c>
      <c r="F14" s="55">
        <v>0.11051582338771131</v>
      </c>
    </row>
    <row r="15" spans="1:8" ht="15.75" customHeight="1" x14ac:dyDescent="0.25">
      <c r="B15" s="19" t="s">
        <v>82</v>
      </c>
      <c r="C15" s="101">
        <v>0.1708683125622566</v>
      </c>
      <c r="D15" s="101">
        <v>0.1708683125622566</v>
      </c>
      <c r="E15" s="101">
        <v>0.1708683125622566</v>
      </c>
      <c r="F15" s="101">
        <v>0.1708683125622566</v>
      </c>
    </row>
    <row r="16" spans="1:8" ht="15.75" customHeight="1" x14ac:dyDescent="0.25">
      <c r="B16" s="19" t="s">
        <v>83</v>
      </c>
      <c r="C16" s="101">
        <v>2.4116680327570719E-2</v>
      </c>
      <c r="D16" s="101">
        <v>2.4116680327570719E-2</v>
      </c>
      <c r="E16" s="101">
        <v>2.4116680327570719E-2</v>
      </c>
      <c r="F16" s="101">
        <v>2.4116680327570719E-2</v>
      </c>
    </row>
    <row r="17" spans="1:8" ht="15.75" customHeight="1" x14ac:dyDescent="0.25">
      <c r="B17" s="19" t="s">
        <v>84</v>
      </c>
      <c r="C17" s="101">
        <v>6.1647293021476401E-3</v>
      </c>
      <c r="D17" s="101">
        <v>6.1647293021476401E-3</v>
      </c>
      <c r="E17" s="101">
        <v>6.1647293021476401E-3</v>
      </c>
      <c r="F17" s="101">
        <v>6.1647293021476401E-3</v>
      </c>
    </row>
    <row r="18" spans="1:8" ht="15.75" customHeight="1" x14ac:dyDescent="0.25">
      <c r="B18" s="19" t="s">
        <v>85</v>
      </c>
      <c r="C18" s="101">
        <v>0.207291628189711</v>
      </c>
      <c r="D18" s="101">
        <v>0.207291628189711</v>
      </c>
      <c r="E18" s="101">
        <v>0.207291628189711</v>
      </c>
      <c r="F18" s="101">
        <v>0.207291628189711</v>
      </c>
    </row>
    <row r="19" spans="1:8" ht="15.75" customHeight="1" x14ac:dyDescent="0.25">
      <c r="B19" s="19" t="s">
        <v>86</v>
      </c>
      <c r="C19" s="101">
        <v>1.6742702310039929E-2</v>
      </c>
      <c r="D19" s="101">
        <v>1.6742702310039929E-2</v>
      </c>
      <c r="E19" s="101">
        <v>1.6742702310039929E-2</v>
      </c>
      <c r="F19" s="101">
        <v>1.6742702310039929E-2</v>
      </c>
    </row>
    <row r="20" spans="1:8" ht="15.75" customHeight="1" x14ac:dyDescent="0.25">
      <c r="B20" s="19" t="s">
        <v>87</v>
      </c>
      <c r="C20" s="101">
        <v>0.1177850186251449</v>
      </c>
      <c r="D20" s="101">
        <v>0.1177850186251449</v>
      </c>
      <c r="E20" s="101">
        <v>0.1177850186251449</v>
      </c>
      <c r="F20" s="101">
        <v>0.1177850186251449</v>
      </c>
    </row>
    <row r="21" spans="1:8" ht="15.75" customHeight="1" x14ac:dyDescent="0.25">
      <c r="B21" s="19" t="s">
        <v>88</v>
      </c>
      <c r="C21" s="101">
        <v>8.5427811956997821E-2</v>
      </c>
      <c r="D21" s="101">
        <v>8.5427811956997821E-2</v>
      </c>
      <c r="E21" s="101">
        <v>8.5427811956997821E-2</v>
      </c>
      <c r="F21" s="101">
        <v>8.5427811956997821E-2</v>
      </c>
    </row>
    <row r="22" spans="1:8" ht="15.75" customHeight="1" x14ac:dyDescent="0.25">
      <c r="B22" s="19" t="s">
        <v>89</v>
      </c>
      <c r="C22" s="101">
        <v>0.26108729333842001</v>
      </c>
      <c r="D22" s="101">
        <v>0.26108729333842001</v>
      </c>
      <c r="E22" s="101">
        <v>0.26108729333842001</v>
      </c>
      <c r="F22" s="101">
        <v>0.26108729333842001</v>
      </c>
    </row>
    <row r="23" spans="1:8" ht="15.75" customHeight="1" x14ac:dyDescent="0.25">
      <c r="B23" s="27" t="s">
        <v>30</v>
      </c>
      <c r="C23" s="48">
        <f>SUM(C14:C22)</f>
        <v>0.99999999999999978</v>
      </c>
      <c r="D23" s="48">
        <f>SUM(D14:D22)</f>
        <v>0.99999999999999978</v>
      </c>
      <c r="E23" s="48">
        <f>SUM(E14:E22)</f>
        <v>0.99999999999999978</v>
      </c>
      <c r="F23" s="48">
        <f>SUM(F14:F22)</f>
        <v>0.99999999999999978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25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6.1259088000000003E-2</v>
      </c>
    </row>
    <row r="27" spans="1:8" ht="15.75" customHeight="1" x14ac:dyDescent="0.25">
      <c r="B27" s="19" t="s">
        <v>92</v>
      </c>
      <c r="C27" s="101">
        <v>1.4566589999999999E-3</v>
      </c>
    </row>
    <row r="28" spans="1:8" ht="15.75" customHeight="1" x14ac:dyDescent="0.25">
      <c r="B28" s="19" t="s">
        <v>93</v>
      </c>
      <c r="C28" s="101">
        <v>0.11299475</v>
      </c>
    </row>
    <row r="29" spans="1:8" ht="15.75" customHeight="1" x14ac:dyDescent="0.25">
      <c r="B29" s="19" t="s">
        <v>94</v>
      </c>
      <c r="C29" s="101">
        <v>9.3433585999999999E-2</v>
      </c>
    </row>
    <row r="30" spans="1:8" ht="15.75" customHeight="1" x14ac:dyDescent="0.25">
      <c r="B30" s="19" t="s">
        <v>95</v>
      </c>
      <c r="C30" s="101">
        <v>0.110914363</v>
      </c>
    </row>
    <row r="31" spans="1:8" ht="15.75" customHeight="1" x14ac:dyDescent="0.25">
      <c r="B31" s="19" t="s">
        <v>96</v>
      </c>
      <c r="C31" s="101">
        <v>3.1485054999999998E-2</v>
      </c>
    </row>
    <row r="32" spans="1:8" ht="15.75" customHeight="1" x14ac:dyDescent="0.25">
      <c r="B32" s="19" t="s">
        <v>97</v>
      </c>
      <c r="C32" s="101">
        <v>8.0639849999999992E-3</v>
      </c>
    </row>
    <row r="33" spans="2:3" ht="15.75" customHeight="1" x14ac:dyDescent="0.25">
      <c r="B33" s="19" t="s">
        <v>98</v>
      </c>
      <c r="C33" s="101">
        <v>2.7219621999999999E-2</v>
      </c>
    </row>
    <row r="34" spans="2:3" ht="15.75" customHeight="1" x14ac:dyDescent="0.25">
      <c r="B34" s="19" t="s">
        <v>99</v>
      </c>
      <c r="C34" s="101">
        <v>0.553172891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L14" sqref="L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0.30214001386432776</v>
      </c>
      <c r="D2" s="52">
        <f>IFERROR(1-_xlfn.NORM.DIST(_xlfn.NORM.INV(SUM(D4:D5), 0, 1) + 1, 0, 1, TRUE), "")</f>
        <v>0.30214001386432776</v>
      </c>
      <c r="E2" s="52">
        <f>IFERROR(1-_xlfn.NORM.DIST(_xlfn.NORM.INV(SUM(E4:E5), 0, 1) + 1, 0, 1, TRUE), "")</f>
        <v>0.28948323399285614</v>
      </c>
      <c r="F2" s="52">
        <f>IFERROR(1-_xlfn.NORM.DIST(_xlfn.NORM.INV(SUM(F4:F5), 0, 1) + 1, 0, 1, TRUE), "")</f>
        <v>0.1851877890557786</v>
      </c>
      <c r="G2" s="52">
        <f>IFERROR(1-_xlfn.NORM.DIST(_xlfn.NORM.INV(SUM(G4:G5), 0, 1) + 1, 0, 1, TRUE), "")</f>
        <v>0.18511165544207764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0.38286626190872125</v>
      </c>
      <c r="D3" s="52">
        <f>IFERROR(_xlfn.NORM.DIST(_xlfn.NORM.INV(SUM(D4:D5), 0, 1) + 1, 0, 1, TRUE) - SUM(D4:D5), "")</f>
        <v>0.38286626190872125</v>
      </c>
      <c r="E3" s="52">
        <f>IFERROR(_xlfn.NORM.DIST(_xlfn.NORM.INV(SUM(E4:E5), 0, 1) + 1, 0, 1, TRUE) - SUM(E4:E5), "")</f>
        <v>0.38239482074518882</v>
      </c>
      <c r="F3" s="52">
        <f>IFERROR(_xlfn.NORM.DIST(_xlfn.NORM.INV(SUM(F4:F5), 0, 1) + 1, 0, 1, TRUE) - SUM(F4:F5), "")</f>
        <v>0.35631876960091441</v>
      </c>
      <c r="G3" s="52">
        <f>IFERROR(_xlfn.NORM.DIST(_xlfn.NORM.INV(SUM(G4:G5), 0, 1) + 1, 0, 1, TRUE) - SUM(G4:G5), "")</f>
        <v>0.35628178849999237</v>
      </c>
    </row>
    <row r="4" spans="1:15" ht="15.75" customHeight="1" x14ac:dyDescent="0.25">
      <c r="B4" s="5" t="s">
        <v>104</v>
      </c>
      <c r="C4" s="45">
        <v>0.146249949932098</v>
      </c>
      <c r="D4" s="53">
        <v>0.146249949932098</v>
      </c>
      <c r="E4" s="53">
        <v>0.16680602729320501</v>
      </c>
      <c r="F4" s="53">
        <v>0.235637992620468</v>
      </c>
      <c r="G4" s="53">
        <v>0.24798773229122201</v>
      </c>
    </row>
    <row r="5" spans="1:15" ht="15.75" customHeight="1" x14ac:dyDescent="0.25">
      <c r="B5" s="5" t="s">
        <v>105</v>
      </c>
      <c r="C5" s="45">
        <v>0.16874377429485299</v>
      </c>
      <c r="D5" s="53">
        <v>0.16874377429485299</v>
      </c>
      <c r="E5" s="53">
        <v>0.16131591796875</v>
      </c>
      <c r="F5" s="53">
        <v>0.22285544872283899</v>
      </c>
      <c r="G5" s="53">
        <v>0.21061882376670801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0.58418214066079932</v>
      </c>
      <c r="D8" s="52">
        <f>IFERROR(1-_xlfn.NORM.DIST(_xlfn.NORM.INV(SUM(D10:D11), 0, 1) + 1, 0, 1, TRUE), "")</f>
        <v>0.58418214066079932</v>
      </c>
      <c r="E8" s="52">
        <f>IFERROR(1-_xlfn.NORM.DIST(_xlfn.NORM.INV(SUM(E10:E11), 0, 1) + 1, 0, 1, TRUE), "")</f>
        <v>0.60648097654576538</v>
      </c>
      <c r="F8" s="52">
        <f>IFERROR(1-_xlfn.NORM.DIST(_xlfn.NORM.INV(SUM(F10:F11), 0, 1) + 1, 0, 1, TRUE), "")</f>
        <v>0.64048954826760496</v>
      </c>
      <c r="G8" s="52">
        <f>IFERROR(1-_xlfn.NORM.DIST(_xlfn.NORM.INV(SUM(G10:G11), 0, 1) + 1, 0, 1, TRUE), "")</f>
        <v>0.78801272841862968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0.30317726241298837</v>
      </c>
      <c r="D9" s="52">
        <f>IFERROR(_xlfn.NORM.DIST(_xlfn.NORM.INV(SUM(D10:D11), 0, 1) + 1, 0, 1, TRUE) - SUM(D10:D11), "")</f>
        <v>0.30317726241298837</v>
      </c>
      <c r="E9" s="52">
        <f>IFERROR(_xlfn.NORM.DIST(_xlfn.NORM.INV(SUM(E10:E11), 0, 1) + 1, 0, 1, TRUE) - SUM(E10:E11), "")</f>
        <v>0.29150499778096439</v>
      </c>
      <c r="F9" s="52">
        <f>IFERROR(_xlfn.NORM.DIST(_xlfn.NORM.INV(SUM(F10:F11), 0, 1) + 1, 0, 1, TRUE) - SUM(F10:F11), "")</f>
        <v>0.272558719096897</v>
      </c>
      <c r="G9" s="52">
        <f>IFERROR(_xlfn.NORM.DIST(_xlfn.NORM.INV(SUM(G10:G11), 0, 1) + 1, 0, 1, TRUE) - SUM(G10:G11), "")</f>
        <v>0.17602100470342102</v>
      </c>
    </row>
    <row r="10" spans="1:15" ht="15.75" customHeight="1" x14ac:dyDescent="0.25">
      <c r="B10" s="5" t="s">
        <v>109</v>
      </c>
      <c r="C10" s="45">
        <v>6.4764164388179793E-2</v>
      </c>
      <c r="D10" s="53">
        <v>6.4764164388179793E-2</v>
      </c>
      <c r="E10" s="53">
        <v>7.1766361594200093E-2</v>
      </c>
      <c r="F10" s="53">
        <v>4.9995202571153599E-2</v>
      </c>
      <c r="G10" s="53">
        <v>2.2535217925906199E-2</v>
      </c>
    </row>
    <row r="11" spans="1:15" ht="15.75" customHeight="1" x14ac:dyDescent="0.25">
      <c r="B11" s="5" t="s">
        <v>110</v>
      </c>
      <c r="C11" s="45">
        <v>4.7876432538032497E-2</v>
      </c>
      <c r="D11" s="53">
        <v>4.7876432538032497E-2</v>
      </c>
      <c r="E11" s="53">
        <v>3.0247664079070102E-2</v>
      </c>
      <c r="F11" s="53">
        <v>3.6956530064344399E-2</v>
      </c>
      <c r="G11" s="53">
        <v>1.34310489520431E-2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0.81311313574999999</v>
      </c>
      <c r="D14" s="54">
        <v>0.80806199841699988</v>
      </c>
      <c r="E14" s="54">
        <v>0.80806199841699988</v>
      </c>
      <c r="F14" s="54">
        <v>0.66652422919499998</v>
      </c>
      <c r="G14" s="54">
        <v>0.66652422919499998</v>
      </c>
      <c r="H14" s="45">
        <v>0.50700000000000001</v>
      </c>
      <c r="I14" s="55">
        <v>0.50700000000000001</v>
      </c>
      <c r="J14" s="55">
        <v>0.50700000000000001</v>
      </c>
      <c r="K14" s="55">
        <v>0.50700000000000001</v>
      </c>
      <c r="L14" s="45">
        <v>0.51100000000000001</v>
      </c>
      <c r="M14" s="55">
        <v>0.51100000000000001</v>
      </c>
      <c r="N14" s="55">
        <v>0.51100000000000001</v>
      </c>
      <c r="O14" s="55">
        <v>0.51100000000000001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0.35969441852232026</v>
      </c>
      <c r="D15" s="52">
        <f t="shared" si="0"/>
        <v>0.35745996205373298</v>
      </c>
      <c r="E15" s="52">
        <f t="shared" si="0"/>
        <v>0.35745996205373298</v>
      </c>
      <c r="F15" s="52">
        <f t="shared" si="0"/>
        <v>0.29484832369630454</v>
      </c>
      <c r="G15" s="52">
        <f t="shared" si="0"/>
        <v>0.29484832369630454</v>
      </c>
      <c r="H15" s="52">
        <f t="shared" si="0"/>
        <v>0.224280069</v>
      </c>
      <c r="I15" s="52">
        <f t="shared" si="0"/>
        <v>0.224280069</v>
      </c>
      <c r="J15" s="52">
        <f t="shared" si="0"/>
        <v>0.224280069</v>
      </c>
      <c r="K15" s="52">
        <f t="shared" si="0"/>
        <v>0.224280069</v>
      </c>
      <c r="L15" s="52">
        <f t="shared" si="0"/>
        <v>0.22604953700000002</v>
      </c>
      <c r="M15" s="52">
        <f t="shared" si="0"/>
        <v>0.22604953700000002</v>
      </c>
      <c r="N15" s="52">
        <f t="shared" si="0"/>
        <v>0.22604953700000002</v>
      </c>
      <c r="O15" s="52">
        <f t="shared" si="0"/>
        <v>0.22604953700000002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0.76308631896972701</v>
      </c>
      <c r="D2" s="53">
        <v>0.52076729999999993</v>
      </c>
      <c r="E2" s="53">
        <v>0</v>
      </c>
      <c r="F2" s="53">
        <v>0</v>
      </c>
      <c r="G2" s="53">
        <v>0</v>
      </c>
    </row>
    <row r="3" spans="1:7" x14ac:dyDescent="0.25">
      <c r="B3" s="3" t="s">
        <v>120</v>
      </c>
      <c r="C3" s="53">
        <v>0.17048904299736001</v>
      </c>
      <c r="D3" s="53">
        <v>0.24915860000000001</v>
      </c>
      <c r="E3" s="53">
        <v>0</v>
      </c>
      <c r="F3" s="53">
        <v>0</v>
      </c>
      <c r="G3" s="53">
        <v>0</v>
      </c>
    </row>
    <row r="4" spans="1:7" x14ac:dyDescent="0.25">
      <c r="B4" s="3" t="s">
        <v>121</v>
      </c>
      <c r="C4" s="53">
        <v>3.27778831124306E-2</v>
      </c>
      <c r="D4" s="53">
        <v>0.20150290000000001</v>
      </c>
      <c r="E4" s="53">
        <v>0.95825624465942394</v>
      </c>
      <c r="F4" s="53">
        <v>0.74703902006149303</v>
      </c>
      <c r="G4" s="53">
        <v>0</v>
      </c>
    </row>
    <row r="5" spans="1:7" x14ac:dyDescent="0.25">
      <c r="B5" s="3" t="s">
        <v>122</v>
      </c>
      <c r="C5" s="52">
        <v>3.3646784722805002E-2</v>
      </c>
      <c r="D5" s="52">
        <v>2.8571149334311499E-2</v>
      </c>
      <c r="E5" s="52">
        <f>1-SUM(E2:E4)</f>
        <v>4.1743755340576061E-2</v>
      </c>
      <c r="F5" s="52">
        <f>1-SUM(F2:F4)</f>
        <v>0.25296097993850697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3.2" x14ac:dyDescent="0.25"/>
  <cols>
    <col min="1" max="1" width="36.44140625" bestFit="1" customWidth="1"/>
    <col min="2" max="2" width="15.33203125" customWidth="1"/>
  </cols>
  <sheetData>
    <row r="1" spans="1:2" x14ac:dyDescent="0.25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" customWidth="1"/>
    <col min="2" max="2" width="19.109375" style="8" customWidth="1"/>
    <col min="3" max="3" width="13.44140625" style="8" customWidth="1"/>
    <col min="4" max="4" width="11.44140625" style="8" customWidth="1"/>
    <col min="5" max="16384" width="11.44140625" style="8"/>
  </cols>
  <sheetData>
    <row r="1" spans="1:5" x14ac:dyDescent="0.25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x14ac:dyDescent="0.25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x14ac:dyDescent="0.25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x14ac:dyDescent="0.25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39" t="s">
        <v>1</v>
      </c>
      <c r="B1" s="36" t="s">
        <v>153</v>
      </c>
      <c r="C1" s="40" t="s">
        <v>154</v>
      </c>
      <c r="D1" s="40" t="s">
        <v>155</v>
      </c>
    </row>
    <row r="2" spans="1:4" x14ac:dyDescent="0.25">
      <c r="A2" s="40" t="s">
        <v>156</v>
      </c>
      <c r="B2" s="32" t="s">
        <v>157</v>
      </c>
      <c r="C2" s="32" t="s">
        <v>158</v>
      </c>
      <c r="D2" s="47"/>
    </row>
    <row r="3" spans="1:4" x14ac:dyDescent="0.25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2023-01-27T00:43:34Z</dcterms:modified>
</cp:coreProperties>
</file>