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B365A3E-9ABD-41D4-A482-65D9A4FC9BE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6" i="2"/>
  <c r="A25" i="2"/>
  <c r="A24" i="2"/>
  <c r="A23" i="2"/>
  <c r="A21" i="2"/>
  <c r="A18" i="2"/>
  <c r="A16" i="2"/>
  <c r="A15" i="2"/>
  <c r="H11" i="2"/>
  <c r="G11" i="2"/>
  <c r="H10" i="2"/>
  <c r="G10" i="2"/>
  <c r="H9" i="2"/>
  <c r="G9" i="2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A3" i="2"/>
  <c r="H2" i="2"/>
  <c r="G2" i="2"/>
  <c r="I2" i="2" s="1"/>
  <c r="A2" i="2"/>
  <c r="A40" i="2" s="1"/>
  <c r="C33" i="1"/>
  <c r="C20" i="1"/>
  <c r="I8" i="2" l="1"/>
  <c r="I9" i="2"/>
  <c r="A29" i="2"/>
  <c r="A31" i="2"/>
  <c r="I10" i="2"/>
  <c r="A32" i="2"/>
  <c r="A33" i="2"/>
  <c r="I3" i="2"/>
  <c r="I11" i="2"/>
  <c r="A34" i="2"/>
  <c r="A37" i="2"/>
  <c r="I4" i="2"/>
  <c r="A13" i="2"/>
  <c r="A39" i="2"/>
  <c r="A17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<sst xmlns="http://schemas.openxmlformats.org/spreadsheetml/2006/main" count="2092" uniqueCount="337">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</sst>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7123555.3125</v>
      </c>
    </row>
    <row r="8" spans="1:3" ht="15" customHeight="1" x14ac:dyDescent="0.2">
      <c r="B8" s="5" t="s">
        <v>19</v>
      </c>
      <c r="C8" s="44">
        <v>0.127</v>
      </c>
    </row>
    <row r="9" spans="1:3" ht="15" customHeight="1" x14ac:dyDescent="0.2">
      <c r="B9" s="5" t="s">
        <v>20</v>
      </c>
      <c r="C9" s="45">
        <v>0.1</v>
      </c>
    </row>
    <row r="10" spans="1:3" ht="15" customHeight="1" x14ac:dyDescent="0.2">
      <c r="B10" s="5" t="s">
        <v>21</v>
      </c>
      <c r="C10" s="45">
        <v>0.30839620590209998</v>
      </c>
    </row>
    <row r="11" spans="1:3" ht="15" customHeight="1" x14ac:dyDescent="0.2">
      <c r="B11" s="5" t="s">
        <v>22</v>
      </c>
      <c r="C11" s="45">
        <v>0.50700000000000001</v>
      </c>
    </row>
    <row r="12" spans="1:3" ht="15" customHeight="1" x14ac:dyDescent="0.2">
      <c r="B12" s="5" t="s">
        <v>23</v>
      </c>
      <c r="C12" s="45">
        <v>0.48299999999999998</v>
      </c>
    </row>
    <row r="13" spans="1:3" ht="15" customHeight="1" x14ac:dyDescent="0.2">
      <c r="B13" s="5" t="s">
        <v>24</v>
      </c>
      <c r="C13" s="45">
        <v>0.69799999999999995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7.4299999999999991E-2</v>
      </c>
    </row>
    <row r="24" spans="1:3" ht="15" customHeight="1" x14ac:dyDescent="0.2">
      <c r="B24" s="15" t="s">
        <v>33</v>
      </c>
      <c r="C24" s="45">
        <v>0.44829999999999998</v>
      </c>
    </row>
    <row r="25" spans="1:3" ht="15" customHeight="1" x14ac:dyDescent="0.2">
      <c r="B25" s="15" t="s">
        <v>34</v>
      </c>
      <c r="C25" s="45">
        <v>0.39019999999999999</v>
      </c>
    </row>
    <row r="26" spans="1:3" ht="15" customHeight="1" x14ac:dyDescent="0.2">
      <c r="B26" s="15" t="s">
        <v>35</v>
      </c>
      <c r="C26" s="45">
        <v>8.72E-2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0.18136664659999999</v>
      </c>
    </row>
    <row r="30" spans="1:3" ht="14.25" customHeight="1" x14ac:dyDescent="0.2">
      <c r="B30" s="25" t="s">
        <v>38</v>
      </c>
      <c r="C30" s="99">
        <v>0.1032510536</v>
      </c>
    </row>
    <row r="31" spans="1:3" ht="14.25" customHeight="1" x14ac:dyDescent="0.2">
      <c r="B31" s="25" t="s">
        <v>39</v>
      </c>
      <c r="C31" s="99">
        <v>0.13079470200000001</v>
      </c>
    </row>
    <row r="32" spans="1:3" ht="14.25" customHeight="1" x14ac:dyDescent="0.2">
      <c r="B32" s="25" t="s">
        <v>40</v>
      </c>
      <c r="C32" s="99">
        <v>0.58458759780000003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27.219969074432399</v>
      </c>
    </row>
    <row r="38" spans="1:5" ht="15" customHeight="1" x14ac:dyDescent="0.2">
      <c r="B38" s="11" t="s">
        <v>45</v>
      </c>
      <c r="C38" s="43">
        <v>40.968681384121801</v>
      </c>
      <c r="D38" s="12"/>
      <c r="E38" s="13"/>
    </row>
    <row r="39" spans="1:5" ht="15" customHeight="1" x14ac:dyDescent="0.2">
      <c r="B39" s="11" t="s">
        <v>46</v>
      </c>
      <c r="C39" s="43">
        <v>58.414902873901397</v>
      </c>
      <c r="D39" s="12"/>
      <c r="E39" s="12"/>
    </row>
    <row r="40" spans="1:5" ht="15" customHeight="1" x14ac:dyDescent="0.2">
      <c r="B40" s="11" t="s">
        <v>47</v>
      </c>
      <c r="C40" s="100">
        <v>2.95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22.617056439999999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9.4189000000000009E-3</v>
      </c>
      <c r="D45" s="12"/>
    </row>
    <row r="46" spans="1:5" ht="15.75" customHeight="1" x14ac:dyDescent="0.2">
      <c r="B46" s="11" t="s">
        <v>52</v>
      </c>
      <c r="C46" s="45">
        <v>7.8801999999999997E-2</v>
      </c>
      <c r="D46" s="12"/>
    </row>
    <row r="47" spans="1:5" ht="15.75" customHeight="1" x14ac:dyDescent="0.2">
      <c r="B47" s="11" t="s">
        <v>53</v>
      </c>
      <c r="C47" s="45">
        <v>7.7900200000000003E-2</v>
      </c>
      <c r="D47" s="12"/>
      <c r="E47" s="13"/>
    </row>
    <row r="48" spans="1:5" ht="15" customHeight="1" x14ac:dyDescent="0.2">
      <c r="B48" s="11" t="s">
        <v>54</v>
      </c>
      <c r="C48" s="46">
        <v>0.83387889999999998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0.52577700000000005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ZWBzweJtM8rzZ0XL/0d9fC08pbBgD3o3zKiLJmoWfIvmdebr2b7tjFoJ6KX6T3ITBS7T67Bf7LTSNgmwZ1xLMQ==" saltValue="1VN1edrd6K/XM9sl5y7+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9.5020106923580303E-2</v>
      </c>
      <c r="C2" s="98">
        <v>0.95</v>
      </c>
      <c r="D2" s="56">
        <v>47.001122266344161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39.632944298745883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241.50381621256199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0.63572318409505146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12.76524374254179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12.76524374254179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12.76524374254179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12.76524374254179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12.76524374254179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12.76524374254179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0.19551599546106199</v>
      </c>
      <c r="C16" s="98">
        <v>0.95</v>
      </c>
      <c r="D16" s="56">
        <v>0.4719828027126588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5.6195673264216497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5.6195673264216497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0.53042918443679798</v>
      </c>
      <c r="C21" s="98">
        <v>0.95</v>
      </c>
      <c r="D21" s="56">
        <v>5.7756331563778938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21.899261251179791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7.5947934399999998E-3</v>
      </c>
      <c r="C23" s="98">
        <v>0.95</v>
      </c>
      <c r="D23" s="56">
        <v>4.1250028489423594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0.20749319417572201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0.121857072520256</v>
      </c>
      <c r="C27" s="98">
        <v>0.95</v>
      </c>
      <c r="D27" s="56">
        <v>18.34498420736286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0.19644320000000001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88.477616348400218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4.0508635694147443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0.53045450000000005</v>
      </c>
      <c r="C32" s="98">
        <v>0.95</v>
      </c>
      <c r="D32" s="56">
        <v>0.98807896403043338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0.36575032490126702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0.152187049388885</v>
      </c>
      <c r="C38" s="98">
        <v>0.95</v>
      </c>
      <c r="D38" s="56">
        <v>7.6479873549004456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0.23971219999999999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EbFi/BSqIkuwv4giGEBvmFsFcyUZOLmlsv4ZfRgjWamMB/F8x6qEC7aosRqvWb9Xg2W3IHHe9nHwagxDiegPQ==" saltValue="Y1LIn0/1uu/CThIHjuhO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VYrvIFtT24tKbNdGCNLbJQ58u15Cr5QKrMEvJ+7sltNQfCe41C8Zkp3T8x91NOn8wlxHXkkiowNYAJRkjMLqw==" saltValue="hqcXONHpz5hOT22MIAUz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92Gahpjk3gQIVj7hwcyt2Uvk0Ut25HDERMGv0W2GDuEH9a/ILVOXB/FBRvCo7hE1vcAJ3GXuUVlG4gOg/kV9XA==" saltValue="Yan5uWsJrbZTnY6YksPh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">
      <c r="A4" s="3" t="s">
        <v>208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1CR73A6rbUrtGfW+WZ10Zm4sEhTcWHAs51iDTGa1psmpQjSkuNJ9VRJvVh705nkh41uaUMDalMx/GTg2lhcFAA==" saltValue="hjJyr6ik3pjte7pOc2MU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0.127</v>
      </c>
      <c r="E2" s="60">
        <f>food_insecure</f>
        <v>0.127</v>
      </c>
      <c r="F2" s="60">
        <f>food_insecure</f>
        <v>0.127</v>
      </c>
      <c r="G2" s="60">
        <f>food_insecure</f>
        <v>0.127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0.127</v>
      </c>
      <c r="F5" s="60">
        <f>food_insecure</f>
        <v>0.127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0.127</v>
      </c>
      <c r="F8" s="60">
        <f>food_insecure</f>
        <v>0.127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0.127</v>
      </c>
      <c r="F9" s="60">
        <f>food_insecure</f>
        <v>0.127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0.48299999999999998</v>
      </c>
      <c r="E10" s="60">
        <f>IF(ISBLANK(comm_deliv), frac_children_health_facility,1)</f>
        <v>0.48299999999999998</v>
      </c>
      <c r="F10" s="60">
        <f>IF(ISBLANK(comm_deliv), frac_children_health_facility,1)</f>
        <v>0.48299999999999998</v>
      </c>
      <c r="G10" s="60">
        <f>IF(ISBLANK(comm_deliv), frac_children_health_facility,1)</f>
        <v>0.48299999999999998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0.127</v>
      </c>
      <c r="I15" s="60">
        <f>food_insecure</f>
        <v>0.127</v>
      </c>
      <c r="J15" s="60">
        <f>food_insecure</f>
        <v>0.127</v>
      </c>
      <c r="K15" s="60">
        <f>food_insecure</f>
        <v>0.127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0.50700000000000001</v>
      </c>
      <c r="I18" s="60">
        <f>frac_PW_health_facility</f>
        <v>0.50700000000000001</v>
      </c>
      <c r="J18" s="60">
        <f>frac_PW_health_facility</f>
        <v>0.50700000000000001</v>
      </c>
      <c r="K18" s="60">
        <f>frac_PW_health_facility</f>
        <v>0.50700000000000001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</v>
      </c>
      <c r="I19" s="60">
        <f>frac_malaria_risk</f>
        <v>0.1</v>
      </c>
      <c r="J19" s="60">
        <f>frac_malaria_risk</f>
        <v>0.1</v>
      </c>
      <c r="K19" s="60">
        <f>frac_malaria_risk</f>
        <v>0.1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0.69799999999999995</v>
      </c>
      <c r="M24" s="60">
        <f>famplan_unmet_need</f>
        <v>0.69799999999999995</v>
      </c>
      <c r="N24" s="60">
        <f>famplan_unmet_need</f>
        <v>0.69799999999999995</v>
      </c>
      <c r="O24" s="60">
        <f>famplan_unmet_need</f>
        <v>0.69799999999999995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0.35733093229656199</v>
      </c>
      <c r="M25" s="60">
        <f>(1-food_insecure)*(0.49)+food_insecure*(0.7)</f>
        <v>0.51666999999999996</v>
      </c>
      <c r="N25" s="60">
        <f>(1-food_insecure)*(0.49)+food_insecure*(0.7)</f>
        <v>0.51666999999999996</v>
      </c>
      <c r="O25" s="60">
        <f>(1-food_insecure)*(0.49)+food_insecure*(0.7)</f>
        <v>0.51666999999999996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0.15314182812709801</v>
      </c>
      <c r="M26" s="60">
        <f>(1-food_insecure)*(0.21)+food_insecure*(0.3)</f>
        <v>0.22142999999999999</v>
      </c>
      <c r="N26" s="60">
        <f>(1-food_insecure)*(0.21)+food_insecure*(0.3)</f>
        <v>0.22142999999999999</v>
      </c>
      <c r="O26" s="60">
        <f>(1-food_insecure)*(0.21)+food_insecure*(0.3)</f>
        <v>0.22142999999999999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0.18113103367423999</v>
      </c>
      <c r="M27" s="60">
        <f>(1-food_insecure)*(0.3)</f>
        <v>0.26189999999999997</v>
      </c>
      <c r="N27" s="60">
        <f>(1-food_insecure)*(0.3)</f>
        <v>0.26189999999999997</v>
      </c>
      <c r="O27" s="60">
        <f>(1-food_insecure)*(0.3)</f>
        <v>0.26189999999999997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0.30839620590209993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</v>
      </c>
      <c r="D34" s="60">
        <f t="shared" si="3"/>
        <v>0.1</v>
      </c>
      <c r="E34" s="60">
        <f t="shared" si="3"/>
        <v>0.1</v>
      </c>
      <c r="F34" s="60">
        <f t="shared" si="3"/>
        <v>0.1</v>
      </c>
      <c r="G34" s="60">
        <f t="shared" si="3"/>
        <v>0.1</v>
      </c>
      <c r="H34" s="60">
        <f t="shared" si="3"/>
        <v>0.1</v>
      </c>
      <c r="I34" s="60">
        <f t="shared" si="3"/>
        <v>0.1</v>
      </c>
      <c r="J34" s="60">
        <f t="shared" si="3"/>
        <v>0.1</v>
      </c>
      <c r="K34" s="60">
        <f t="shared" si="3"/>
        <v>0.1</v>
      </c>
      <c r="L34" s="60">
        <f t="shared" si="3"/>
        <v>0.1</v>
      </c>
      <c r="M34" s="60">
        <f t="shared" si="3"/>
        <v>0.1</v>
      </c>
      <c r="N34" s="60">
        <f t="shared" si="3"/>
        <v>0.1</v>
      </c>
      <c r="O34" s="60">
        <f t="shared" si="3"/>
        <v>0.1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V7JX2aa8ecO2ngcPcmYTZZJZxSbcSrFSbV4wMz7WxJJqTS9CzKqZd4oNcFjfovDcHfHPcr1HIBbx3D/VOXcVw==" saltValue="jKgnMXcvgrArDd14nguG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95NJYMzYg+9Yw2cvYcv+tO0VLc5jz/WnR5uYDlRc2SwM/5UXw2kdaiZXnSkLPxF2BM12Y/PG24MWnIwVnuFtQ==" saltValue="/qdjcQY5661s3V+ffYJUP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KxQLW7wdA978GzSTpx0wxYHreqfVUb5ij4Q5HeAzbmI0tUUt5CgppYSzByuNo4buTUA0JpY45G6wMBekMjZag==" saltValue="QZsJXaGlVwvpObFeDEbX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qTNrOuGkNcq+bwA21aCd1iJpGceaQPEMTXN1pHh+FUcq1rwQgW0W9yf2p4UL5OlRAkQKwF1oDT1oh8EDDenJQ==" saltValue="BANKoE6Q0PvKUUHdPspKK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YhMvHWfuC3T7VjpiRBpJQYmtE+5sTvWvJvDT9q5RczpGfh7aisxUeu5hNbdAAtuaRzyisgs/Erepvt5O6u4OQ==" saltValue="6xzAQjLgXsXmTPhnHUKCG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FxvM+qrvXdYKZYFD7jIujdhWeLFMQyahUlE6yzZTCB52UG65xusSv8mZ6l7bLV7J5xQAdkDEQKNN01MOgWggQ==" saltValue="OLkRVtufiTlXW2NJZjSd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1393963.7568000001</v>
      </c>
      <c r="C2" s="49">
        <v>2404000</v>
      </c>
      <c r="D2" s="49">
        <v>3880000</v>
      </c>
      <c r="E2" s="49">
        <v>41000</v>
      </c>
      <c r="F2" s="49">
        <v>37000</v>
      </c>
      <c r="G2" s="17">
        <f t="shared" ref="G2:G11" si="0">C2+D2+E2+F2</f>
        <v>6362000</v>
      </c>
      <c r="H2" s="17">
        <f t="shared" ref="H2:H11" si="1">(B2 + stillbirth*B2/(1000-stillbirth))/(1-abortion)</f>
        <v>1620705.3070382553</v>
      </c>
      <c r="I2" s="17">
        <f t="shared" ref="I2:I11" si="2">G2-H2</f>
        <v>4741294.692961745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0A9r1yW3tgtAauIRJYpQXlulfyksXl4LalAk1lyJLMebeL+653K8Md2gTz4094uq4di6VitBq6PgCgV8EL5rg==" saltValue="b7bkHcsiHfXHdXzwl8Wk2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UCKKSdyYAAeycIWyapto6PgPRbawAsy4gV2zFxnCo60paKilr1IbBAW3BfZ8SbR+GYiE1wW/B3NFmnW+inHdA==" saltValue="NiS6iNpZbARjv/7VL0YOR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BwpTp/2+2F+XmUviiCBrjM1zyeYLngU1aP9z3JFwx15xneOzbr6tywYGLyHRIJPlDAqV/R4jElbeGT3HuUWog==" saltValue="jisbXb31QcqLQYhxjHgm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y380bs5tL/7Yzs1hOOqK8SjNPJd5FXgbGm2cs7OKutsYr/ArHmCi+AzGvK4plaQ0ndmd45hwB5tzxLRG4eg3g==" saltValue="GiOT9AmVUGCydYzcVSap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q6I/eBTmb7YXzRT7gxq60k/wG99AWSsekBCufUX9QCgCxeH7gfaijQ540TTNLiPqq0ZRplonx27TLj3iO1gVFw==" saltValue="8UWu0EgEW0RxGi5iYfL3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CdEcLQ7hg27S8G533NBjtaQf5vrLoa//0rS0UDWpqXwHwQm7G9CEZ0PqVEwTbfHyTsRCjuiHpjnoRL5rLeR6Q==" saltValue="L4bLk1sKnTMzmTJeu0+7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spith9pZCfl0bcioTv9a8o0AfR5637SaJqvP02uheoMcGkqDopGM6QQiKiIBPw6e5xrqENhpiKGXIj4dcEjTA==" saltValue="ge9xk6C0DVbhkTvAJ3CF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sU6vN4eZ0iwCOQ7p9VDmI5V0NJ/t1Bl+DXpiy+4pF92nzaV2aceJik96km/TAYYHEnRjHFR3m5FdnXnzI7Xdw==" saltValue="kdB+PQvb+nnOGOcjX/6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Rao1Poe3xfGbF88OIwgWG+E2uXMgRF8Ll+kJOAs5IommrKQzsig7rNjDGz3yE07BLBzKywYL0vYXpaJsO/n5Q==" saltValue="MEjVKqU7yUoYubjax2uz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0OSgeYz8xh40vFb8wjyueKEOYLfJG86wkx5qzwtASSDwUNUHA9LxzJ+GfvN+Sg3ZAYNJQg6lcv5qDksuV4MkA==" saltValue="P4ZyPoHS3/fomcJ1eN6n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7.4945718500848213E-3</v>
      </c>
    </row>
    <row r="4" spans="1:8" ht="15.75" customHeight="1" x14ac:dyDescent="0.2">
      <c r="B4" s="19" t="s">
        <v>79</v>
      </c>
      <c r="C4" s="101">
        <v>0.17209629273427901</v>
      </c>
    </row>
    <row r="5" spans="1:8" ht="15.75" customHeight="1" x14ac:dyDescent="0.2">
      <c r="B5" s="19" t="s">
        <v>80</v>
      </c>
      <c r="C5" s="101">
        <v>6.2544277647704441E-2</v>
      </c>
    </row>
    <row r="6" spans="1:8" ht="15.75" customHeight="1" x14ac:dyDescent="0.2">
      <c r="B6" s="19" t="s">
        <v>81</v>
      </c>
      <c r="C6" s="101">
        <v>0.21788066476586551</v>
      </c>
    </row>
    <row r="7" spans="1:8" ht="15.75" customHeight="1" x14ac:dyDescent="0.2">
      <c r="B7" s="19" t="s">
        <v>82</v>
      </c>
      <c r="C7" s="101">
        <v>0.39978666929077389</v>
      </c>
    </row>
    <row r="8" spans="1:8" ht="15.75" customHeight="1" x14ac:dyDescent="0.2">
      <c r="B8" s="19" t="s">
        <v>83</v>
      </c>
      <c r="C8" s="101">
        <v>9.9387524187077268E-3</v>
      </c>
    </row>
    <row r="9" spans="1:8" ht="15.75" customHeight="1" x14ac:dyDescent="0.2">
      <c r="B9" s="19" t="s">
        <v>84</v>
      </c>
      <c r="C9" s="101">
        <v>7.7574984766219032E-2</v>
      </c>
    </row>
    <row r="10" spans="1:8" ht="15.75" customHeight="1" x14ac:dyDescent="0.2">
      <c r="B10" s="19" t="s">
        <v>85</v>
      </c>
      <c r="C10" s="101">
        <v>5.2683786526365531E-2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0.14874555186736271</v>
      </c>
      <c r="D14" s="55">
        <v>0.14874555186736271</v>
      </c>
      <c r="E14" s="55">
        <v>0.14874555186736271</v>
      </c>
      <c r="F14" s="55">
        <v>0.14874555186736271</v>
      </c>
    </row>
    <row r="15" spans="1:8" ht="15.75" customHeight="1" x14ac:dyDescent="0.2">
      <c r="B15" s="19" t="s">
        <v>88</v>
      </c>
      <c r="C15" s="101">
        <v>0.21578031105460391</v>
      </c>
      <c r="D15" s="101">
        <v>0.21578031105460391</v>
      </c>
      <c r="E15" s="101">
        <v>0.21578031105460391</v>
      </c>
      <c r="F15" s="101">
        <v>0.21578031105460391</v>
      </c>
    </row>
    <row r="16" spans="1:8" ht="15.75" customHeight="1" x14ac:dyDescent="0.2">
      <c r="B16" s="19" t="s">
        <v>89</v>
      </c>
      <c r="C16" s="101">
        <v>2.3644231099404261E-2</v>
      </c>
      <c r="D16" s="101">
        <v>2.3644231099404261E-2</v>
      </c>
      <c r="E16" s="101">
        <v>2.3644231099404261E-2</v>
      </c>
      <c r="F16" s="101">
        <v>2.3644231099404261E-2</v>
      </c>
    </row>
    <row r="17" spans="1:8" ht="15.75" customHeight="1" x14ac:dyDescent="0.2">
      <c r="B17" s="19" t="s">
        <v>90</v>
      </c>
      <c r="C17" s="101">
        <v>3.137023065468536E-2</v>
      </c>
      <c r="D17" s="101">
        <v>3.137023065468536E-2</v>
      </c>
      <c r="E17" s="101">
        <v>3.137023065468536E-2</v>
      </c>
      <c r="F17" s="101">
        <v>3.137023065468536E-2</v>
      </c>
    </row>
    <row r="18" spans="1:8" ht="15.75" customHeight="1" x14ac:dyDescent="0.2">
      <c r="B18" s="19" t="s">
        <v>91</v>
      </c>
      <c r="C18" s="101">
        <v>2.4821931183506792E-2</v>
      </c>
      <c r="D18" s="101">
        <v>2.4821931183506792E-2</v>
      </c>
      <c r="E18" s="101">
        <v>2.4821931183506792E-2</v>
      </c>
      <c r="F18" s="101">
        <v>2.4821931183506792E-2</v>
      </c>
    </row>
    <row r="19" spans="1:8" ht="15.75" customHeight="1" x14ac:dyDescent="0.2">
      <c r="B19" s="19" t="s">
        <v>92</v>
      </c>
      <c r="C19" s="101">
        <v>2.259716254451119E-2</v>
      </c>
      <c r="D19" s="101">
        <v>2.259716254451119E-2</v>
      </c>
      <c r="E19" s="101">
        <v>2.259716254451119E-2</v>
      </c>
      <c r="F19" s="101">
        <v>2.259716254451119E-2</v>
      </c>
    </row>
    <row r="20" spans="1:8" ht="15.75" customHeight="1" x14ac:dyDescent="0.2">
      <c r="B20" s="19" t="s">
        <v>93</v>
      </c>
      <c r="C20" s="101">
        <v>9.9293493019270186E-3</v>
      </c>
      <c r="D20" s="101">
        <v>9.9293493019270186E-3</v>
      </c>
      <c r="E20" s="101">
        <v>9.9293493019270186E-3</v>
      </c>
      <c r="F20" s="101">
        <v>9.9293493019270186E-3</v>
      </c>
    </row>
    <row r="21" spans="1:8" ht="15.75" customHeight="1" x14ac:dyDescent="0.2">
      <c r="B21" s="19" t="s">
        <v>94</v>
      </c>
      <c r="C21" s="101">
        <v>0.1288626843344533</v>
      </c>
      <c r="D21" s="101">
        <v>0.1288626843344533</v>
      </c>
      <c r="E21" s="101">
        <v>0.1288626843344533</v>
      </c>
      <c r="F21" s="101">
        <v>0.1288626843344533</v>
      </c>
    </row>
    <row r="22" spans="1:8" ht="15.75" customHeight="1" x14ac:dyDescent="0.2">
      <c r="B22" s="19" t="s">
        <v>95</v>
      </c>
      <c r="C22" s="101">
        <v>0.39424854795954561</v>
      </c>
      <c r="D22" s="101">
        <v>0.39424854795954561</v>
      </c>
      <c r="E22" s="101">
        <v>0.39424854795954561</v>
      </c>
      <c r="F22" s="101">
        <v>0.39424854795954561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4.6824316999999997E-2</v>
      </c>
    </row>
    <row r="27" spans="1:8" ht="15.75" customHeight="1" x14ac:dyDescent="0.2">
      <c r="B27" s="19" t="s">
        <v>102</v>
      </c>
      <c r="C27" s="101">
        <v>2.7708330999999999E-2</v>
      </c>
    </row>
    <row r="28" spans="1:8" ht="15.75" customHeight="1" x14ac:dyDescent="0.2">
      <c r="B28" s="19" t="s">
        <v>103</v>
      </c>
      <c r="C28" s="101">
        <v>0.192682248</v>
      </c>
    </row>
    <row r="29" spans="1:8" ht="15.75" customHeight="1" x14ac:dyDescent="0.2">
      <c r="B29" s="19" t="s">
        <v>104</v>
      </c>
      <c r="C29" s="101">
        <v>0.15047112300000001</v>
      </c>
    </row>
    <row r="30" spans="1:8" ht="15.75" customHeight="1" x14ac:dyDescent="0.2">
      <c r="B30" s="19" t="s">
        <v>2</v>
      </c>
      <c r="C30" s="101">
        <v>4.9998465000000013E-2</v>
      </c>
    </row>
    <row r="31" spans="1:8" ht="15.75" customHeight="1" x14ac:dyDescent="0.2">
      <c r="B31" s="19" t="s">
        <v>105</v>
      </c>
      <c r="C31" s="101">
        <v>3.0442113E-2</v>
      </c>
    </row>
    <row r="32" spans="1:8" ht="15.75" customHeight="1" x14ac:dyDescent="0.2">
      <c r="B32" s="19" t="s">
        <v>106</v>
      </c>
      <c r="C32" s="101">
        <v>8.5598303000000001E-2</v>
      </c>
    </row>
    <row r="33" spans="2:3" ht="15.75" customHeight="1" x14ac:dyDescent="0.2">
      <c r="B33" s="19" t="s">
        <v>107</v>
      </c>
      <c r="C33" s="101">
        <v>0.16741062000000001</v>
      </c>
    </row>
    <row r="34" spans="2:3" ht="15.75" customHeight="1" x14ac:dyDescent="0.2">
      <c r="B34" s="19" t="s">
        <v>108</v>
      </c>
      <c r="C34" s="101">
        <v>0.24886448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8b9QzzKlESaHIblpFVd/L/pwbuW4kf7bveS4tvisSTVXTvPFAM3MVA8QjV4OJdGG0n0AxyYZfk97LwuCFUapyg==" saltValue="NQ9s6IE7S9kBTJHJXUuH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">
      <c r="B4" s="5" t="s">
        <v>114</v>
      </c>
      <c r="C4" s="45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">
      <c r="B5" s="5" t="s">
        <v>115</v>
      </c>
      <c r="C5" s="45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">
      <c r="B10" s="5" t="s">
        <v>119</v>
      </c>
      <c r="C10" s="45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">
      <c r="B11" s="5" t="s">
        <v>120</v>
      </c>
      <c r="C11" s="45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4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4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f5VOGkSXswo2jU3EZVGZfrtP7jk6VPAYk5IBUKwjYSjmv3MFGxxHrISbpt2FQIJPxXFtysVPxkQpmXwghwrgw==" saltValue="tU4VS5yKG2Vv0hM8nIRA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0.76390492916107211</v>
      </c>
      <c r="D2" s="53">
        <v>0.53045450000000005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0.12635542452335399</v>
      </c>
      <c r="D3" s="53">
        <v>0.26860529999999999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>
        <v>0</v>
      </c>
    </row>
    <row r="5" spans="1:7" x14ac:dyDescent="0.2">
      <c r="B5" s="3" t="s">
        <v>132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F6UvWYSlYSngte0LvRxPlVoUXMnwVbbSfKS7OjFBUpOcnyVh5A5KMfhSV4riYnZIljUV7SJ1KQbw3w9dnjU3pQ==" saltValue="Hg87uMHDrQHvzWWZ6jm5S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EJpp5lkWMjcMwG2oWjjI8R1MJ00JUl1f5gKxh/o6B+kqgekdxBYb21vHPi/irD54nOS9jihTH6eM9F/5IqzIw==" saltValue="yd859fFoF1u0R+1xe3nSC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Wkk+EOw45NZ/J6XMwSMFvToHa+v4tWLb6BhW9+4RNgpNYp6trk688AZ8MZhAC/TjM3lWl2Ly/yCEganNNGK6cg==" saltValue="c4+42NOUO+lOPC3VzGTCv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zddE98Bf7aGJNOu488LaBk4Xg7o9KUzDtf8JeurjpspeXQlLfKgWSMKeCADa6bxok4U7Q+/dsfGUyTQs5ysodw==" saltValue="F2JEEzIXf+DzF1wSak0k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H4+mpQCjEZjypa1KxjAYFQeGWYtmy1ZeltKWIej9LQL0IsW6gCfd/cXeAQA2BBabAvzZbJv+MWlnyoAflsN7Q==" saltValue="CZjkfMsRDkei3GvUpMtd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2023-01-27T03:39:04Z</dcterms:modified>
</cp:coreProperties>
</file>